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صناعي" sheetId="3" r:id="rId1"/>
    <sheet name="تجاري" sheetId="1" r:id="rId2"/>
    <sheet name="نقل" sheetId="2" r:id="rId3"/>
  </sheets>
  <externalReferences>
    <externalReference r:id="rId4"/>
    <externalReference r:id="rId5"/>
  </externalReferences>
  <definedNames>
    <definedName name="_xlnm.Print_Area" localSheetId="1">تجاري!$A$1:$F$28</definedName>
    <definedName name="_xlnm.Print_Area" localSheetId="2">نقل!$A$1:$F$28</definedName>
  </definedNames>
  <calcPr calcId="124519"/>
</workbook>
</file>

<file path=xl/calcChain.xml><?xml version="1.0" encoding="utf-8"?>
<calcChain xmlns="http://schemas.openxmlformats.org/spreadsheetml/2006/main">
  <c r="F31" i="3"/>
  <c r="C31"/>
  <c r="F30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  <c r="B47" i="2" l="1"/>
  <c r="B39"/>
  <c r="N33"/>
  <c r="M33"/>
  <c r="L33"/>
  <c r="K33"/>
  <c r="J33"/>
  <c r="I33"/>
  <c r="H33"/>
  <c r="G33"/>
  <c r="N32"/>
  <c r="M32"/>
  <c r="L32"/>
  <c r="K32"/>
  <c r="J32"/>
  <c r="I32"/>
  <c r="H32"/>
  <c r="N31"/>
  <c r="M31"/>
  <c r="L31"/>
  <c r="K31"/>
  <c r="J31"/>
  <c r="I31"/>
  <c r="H31"/>
  <c r="G31"/>
  <c r="C30"/>
  <c r="F28"/>
  <c r="C28"/>
  <c r="F27"/>
  <c r="C27"/>
  <c r="F26"/>
  <c r="E32" s="1"/>
  <c r="C26"/>
  <c r="F25"/>
  <c r="C25"/>
  <c r="F24"/>
  <c r="C24"/>
  <c r="F23"/>
  <c r="C23"/>
  <c r="F22"/>
  <c r="C22"/>
  <c r="F21"/>
  <c r="C21"/>
  <c r="F20"/>
  <c r="C20"/>
  <c r="F19"/>
  <c r="B46" s="1"/>
  <c r="C19"/>
  <c r="C40" s="1"/>
  <c r="F18"/>
  <c r="E34" s="1"/>
  <c r="C18"/>
  <c r="F17"/>
  <c r="C17"/>
  <c r="F16"/>
  <c r="C16"/>
  <c r="F15"/>
  <c r="C15"/>
  <c r="F14"/>
  <c r="C14"/>
  <c r="F13"/>
  <c r="C13"/>
  <c r="B37" s="1"/>
  <c r="F12"/>
  <c r="C12"/>
  <c r="F11"/>
  <c r="C11"/>
  <c r="B38" s="1"/>
  <c r="F10"/>
  <c r="C10"/>
  <c r="B43" s="1"/>
  <c r="F9"/>
  <c r="B36" s="1"/>
  <c r="C9"/>
  <c r="C42" s="1"/>
  <c r="F8"/>
  <c r="C8"/>
  <c r="F7"/>
  <c r="C7"/>
  <c r="C45" s="1"/>
  <c r="F6"/>
  <c r="C6"/>
  <c r="F5"/>
  <c r="C5"/>
  <c r="B38" i="1"/>
  <c r="N33"/>
  <c r="M33"/>
  <c r="L33"/>
  <c r="K33"/>
  <c r="J33"/>
  <c r="I33"/>
  <c r="H33"/>
  <c r="G33"/>
  <c r="N32"/>
  <c r="M32"/>
  <c r="L32"/>
  <c r="K32"/>
  <c r="J32"/>
  <c r="I32"/>
  <c r="H32"/>
  <c r="N31"/>
  <c r="M31"/>
  <c r="L31"/>
  <c r="K31"/>
  <c r="J31"/>
  <c r="I31"/>
  <c r="H31"/>
  <c r="G31"/>
  <c r="C30"/>
  <c r="F28"/>
  <c r="C28"/>
  <c r="F27"/>
  <c r="C27"/>
  <c r="F26"/>
  <c r="E37" s="1"/>
  <c r="C26"/>
  <c r="F25"/>
  <c r="C25"/>
  <c r="F24"/>
  <c r="C24"/>
  <c r="F23"/>
  <c r="C23"/>
  <c r="B39" s="1"/>
  <c r="F22"/>
  <c r="C22"/>
  <c r="F21"/>
  <c r="C21"/>
  <c r="F20"/>
  <c r="C20"/>
  <c r="F19"/>
  <c r="F71" s="1"/>
  <c r="C19"/>
  <c r="C40" s="1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B43" s="1"/>
  <c r="F9"/>
  <c r="B36" s="1"/>
  <c r="C9"/>
  <c r="C42" s="1"/>
  <c r="F8"/>
  <c r="C8"/>
  <c r="F7"/>
  <c r="C7"/>
  <c r="C45" s="1"/>
  <c r="F6"/>
  <c r="B47" s="1"/>
  <c r="C6"/>
  <c r="F5"/>
  <c r="C5"/>
  <c r="E33" l="1"/>
  <c r="B37"/>
  <c r="B44" i="2"/>
  <c r="B46" i="1"/>
  <c r="B44"/>
  <c r="F37"/>
  <c r="C41"/>
  <c r="C41" i="2"/>
</calcChain>
</file>

<file path=xl/sharedStrings.xml><?xml version="1.0" encoding="utf-8"?>
<sst xmlns="http://schemas.openxmlformats.org/spreadsheetml/2006/main" count="242" uniqueCount="131">
  <si>
    <t>تحليل مؤشرات مجموع النشاط التجاري للقطاع المختلط</t>
  </si>
  <si>
    <t>اجمالي المبالغ</t>
  </si>
  <si>
    <t>ألف دينار</t>
  </si>
  <si>
    <t>التسلسل</t>
  </si>
  <si>
    <t>المفـــــــــــــــــــــــردات</t>
  </si>
  <si>
    <t>المبلـــــغ</t>
  </si>
  <si>
    <t>المفــــــــــــــــــــــردات</t>
  </si>
  <si>
    <t>المبلــــــغ</t>
  </si>
  <si>
    <t>رأس المال المدفوع</t>
  </si>
  <si>
    <t>الأضافات السنوية للموجودات الثابتة</t>
  </si>
  <si>
    <t>الأرباح المحتجزة</t>
  </si>
  <si>
    <t>ايرادات النشاط الجاري</t>
  </si>
  <si>
    <t>حق الملكية (100+200)</t>
  </si>
  <si>
    <t>ايرادات اخرى</t>
  </si>
  <si>
    <t>تخصيصات طويلة الاجل</t>
  </si>
  <si>
    <t>كلفة البضاعة المباعة</t>
  </si>
  <si>
    <t>قروض طويلة الأجل</t>
  </si>
  <si>
    <t>قيمة الإنتاج الكلي بسعر السوق(2200+2300-2400)</t>
  </si>
  <si>
    <t>رأس المال المتاح = (300+400+500)</t>
  </si>
  <si>
    <t>الاستخدامات الوسيطة</t>
  </si>
  <si>
    <t>الخصوم المتداولة</t>
  </si>
  <si>
    <t>القيمة المضافة الاجمالية بسعر السوق (2500-2600)</t>
  </si>
  <si>
    <t>مجموع جانب الخصوم (600+700)</t>
  </si>
  <si>
    <t>الضرائب غير المباشرة</t>
  </si>
  <si>
    <t>إجمالي الموجودات الثابتة</t>
  </si>
  <si>
    <t>الاعانات</t>
  </si>
  <si>
    <t>انشاءات تحت التنفيذ</t>
  </si>
  <si>
    <t>القيمة المضافة الإجمالية بالكلفة (2700-2800+2900)</t>
  </si>
  <si>
    <t>الاندثارات المتراكمة</t>
  </si>
  <si>
    <t>الاندثارات السنوية</t>
  </si>
  <si>
    <t>صافي الاصول الثابتة (900+1000-1100)</t>
  </si>
  <si>
    <t>القيمة المضافة الصافية بالكلفة (3000-3100)</t>
  </si>
  <si>
    <t>مخزون اخر المدة</t>
  </si>
  <si>
    <t>صافي التحويلات الجارية</t>
  </si>
  <si>
    <t>أ - مستلزمات سلعية</t>
  </si>
  <si>
    <t>دخل عوامل الإنتاج (3200+3300)</t>
  </si>
  <si>
    <t xml:space="preserve">ب- بضاعة مشتراة بغرض البيع </t>
  </si>
  <si>
    <t>أ- صافي الربح أو الخسارة</t>
  </si>
  <si>
    <t>ج - مواد اخرى</t>
  </si>
  <si>
    <t>1- الأرباح المحتجزة</t>
  </si>
  <si>
    <t>د- بضائع بطريق الشحن</t>
  </si>
  <si>
    <t>2- حصة الخزينة</t>
  </si>
  <si>
    <t>الموجودات المتداولة الاخرى</t>
  </si>
  <si>
    <t>3- حصة العاملين</t>
  </si>
  <si>
    <t>الاصول السائلة</t>
  </si>
  <si>
    <t>4- أرباح المساهمين</t>
  </si>
  <si>
    <t>رأس المال العامل (1300+1400+1500)</t>
  </si>
  <si>
    <t>ب- الرواتب والإجور</t>
  </si>
  <si>
    <t>صافي رأس المال العامل (1600-700)</t>
  </si>
  <si>
    <t>ج- صافي الفوائد المدفوعة</t>
  </si>
  <si>
    <t>الاصول الاخرى</t>
  </si>
  <si>
    <t>د- صافي ايجارات الاراضي المدفوعة</t>
  </si>
  <si>
    <t>رأس المال المستخدم (1200+1700+1800) =600</t>
  </si>
  <si>
    <t>تعويضات المشتغلين(3424+ 3430 )</t>
  </si>
  <si>
    <t>مجموع جانب الاصول (1200+1600+1800) =800</t>
  </si>
  <si>
    <t>فائض العمليات ( 3200-3500)</t>
  </si>
  <si>
    <t>الجهاز المركزي للإحصاء وتكنولوجيا المعلومات (الحسابات القومية)</t>
  </si>
  <si>
    <t>اراضي</t>
  </si>
  <si>
    <t>مباني</t>
  </si>
  <si>
    <t>الات ومعدات</t>
  </si>
  <si>
    <t>وسائط نقل</t>
  </si>
  <si>
    <t>اثاث واجهزة</t>
  </si>
  <si>
    <t>اصول مفتلحة</t>
  </si>
  <si>
    <t>اخرى</t>
  </si>
  <si>
    <t>المجموع</t>
  </si>
  <si>
    <t>القطاع: التجارة المختلط</t>
  </si>
  <si>
    <t>الكلفة</t>
  </si>
  <si>
    <t xml:space="preserve">النشاط: التجاري المختلط </t>
  </si>
  <si>
    <t>الاندثار المتراكم</t>
  </si>
  <si>
    <t>مجموع النشاط</t>
  </si>
  <si>
    <t>الصافي</t>
  </si>
  <si>
    <t>المؤشرات المالية والإقتصادية</t>
  </si>
  <si>
    <t>المؤش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رات</t>
  </si>
  <si>
    <t>القيــــــــــــــــــــــــــــــــــــمة</t>
  </si>
  <si>
    <t>النسبـــــــــــــــــــــــة%</t>
  </si>
  <si>
    <t>مؤشر إنتاجية الدينار من الإجور</t>
  </si>
  <si>
    <t>إنتاجية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</si>
  <si>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</si>
  <si>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</si>
  <si>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</si>
  <si>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الإستثمار</t>
  </si>
  <si>
    <t>نسبة الإقتراض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</si>
  <si>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</si>
  <si>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</si>
  <si>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</si>
  <si>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</si>
  <si>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معدل دوران المخزون</t>
  </si>
  <si>
    <t>تحليل مؤشرات مجموع نشاط النقل للقطاع المختلط</t>
  </si>
  <si>
    <t>المفـــــــــــــــــــــــــردات</t>
  </si>
  <si>
    <t>المبلـــغ</t>
  </si>
  <si>
    <t>المفــــــــــــــــــــــــــردات</t>
  </si>
  <si>
    <t>المبلــــغ</t>
  </si>
  <si>
    <t>القطاع: النقل المختلط</t>
  </si>
  <si>
    <t>النشاط: نشاط النقل والمواصلات المختلط</t>
  </si>
  <si>
    <t>جدول رقم(2)</t>
  </si>
  <si>
    <t>جدول رقم (3)</t>
  </si>
  <si>
    <t>تحليل مؤشرات مجموع القطاع الصناعي المختلط</t>
  </si>
  <si>
    <t>جدول رقم(1)</t>
  </si>
  <si>
    <t xml:space="preserve"> اجمالي المبالغ</t>
  </si>
  <si>
    <t>المفــــــــــــــــــــــــردات</t>
  </si>
  <si>
    <t>مخزون أول المدة</t>
  </si>
  <si>
    <t>أحتياطي أرتفاع أسعار الموجودات الثابتة</t>
  </si>
  <si>
    <t>بضاعة تحت الصنع وتامة الصنع</t>
  </si>
  <si>
    <t>حق الملكية (100+200+300)</t>
  </si>
  <si>
    <t>غيرها</t>
  </si>
  <si>
    <t>أيرادات النشاط الرئيسي</t>
  </si>
  <si>
    <t>أيرادات النشاط التجاري</t>
  </si>
  <si>
    <t>رأس المال المتاح = (400+500+600)</t>
  </si>
  <si>
    <t>أيرادات أخرى</t>
  </si>
  <si>
    <t>الإنتاج الكلي بسعر المنتج (2400+2500+2600)</t>
  </si>
  <si>
    <t>مجموع جانب الخصوم (700+800)</t>
  </si>
  <si>
    <t>الإستخدامات الوسيطة</t>
  </si>
  <si>
    <t>القيمة المضافة الإجمالية بسعر المنتج (2700-2800)</t>
  </si>
  <si>
    <t>الضرائب الغير مباشرة</t>
  </si>
  <si>
    <t>الإعانات</t>
  </si>
  <si>
    <t>صافي الاصول الثابتة (1000+1100-1200)</t>
  </si>
  <si>
    <t>القيمة المضافة الإجمالية بالكلفة (2900-3000+3100)</t>
  </si>
  <si>
    <t>الإندثارات السنوية</t>
  </si>
  <si>
    <t>القيمة المضافة الصافية بالكلفة (3200-3300)</t>
  </si>
  <si>
    <t>ب- بضاعة تحت الصنع</t>
  </si>
  <si>
    <t>ج- بضاعة تامة الصنع</t>
  </si>
  <si>
    <t>دخل عوامل الإنتاج (3400+3500)</t>
  </si>
  <si>
    <t>د- بضاعة مشتراة بغرض البيع</t>
  </si>
  <si>
    <t>ه- مواد أخرى</t>
  </si>
  <si>
    <t>و- بضاعة بطريق الشحن</t>
  </si>
  <si>
    <t>رأس المال العامل (1400+1500+1600)</t>
  </si>
  <si>
    <t>صافي رأس المال العامل (1700-800)</t>
  </si>
  <si>
    <t>رأس المال المستخدم (1300+1800+1900)=700</t>
  </si>
  <si>
    <t>تعويضات المشتغلين(3614+3620 )</t>
  </si>
  <si>
    <t>مجموع جانب الاصول  (1300+1700+1900)=900</t>
  </si>
  <si>
    <t>فائض العمليات ( 3400-3700)</t>
  </si>
</sst>
</file>

<file path=xl/styles.xml><?xml version="1.0" encoding="utf-8"?>
<styleSheet xmlns="http://schemas.openxmlformats.org/spreadsheetml/2006/main">
  <fonts count="9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4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8"/>
      <color theme="1"/>
      <name val="Simplified Arabic"/>
      <family val="1"/>
    </font>
    <font>
      <b/>
      <sz val="12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 indent="2"/>
    </xf>
    <xf numFmtId="9" fontId="4" fillId="0" borderId="2" xfId="1" applyFont="1" applyBorder="1" applyAlignment="1">
      <alignment horizontal="right" vertical="center" indent="1"/>
    </xf>
    <xf numFmtId="9" fontId="4" fillId="0" borderId="2" xfId="1" applyFont="1" applyBorder="1" applyAlignment="1">
      <alignment horizontal="right" vertical="center" indent="1" readingOrder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readingOrder="2"/>
    </xf>
    <xf numFmtId="0" fontId="5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indent="1"/>
    </xf>
    <xf numFmtId="1" fontId="8" fillId="0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right" vertical="center"/>
    </xf>
    <xf numFmtId="9" fontId="8" fillId="0" borderId="2" xfId="1" applyFont="1" applyFill="1" applyBorder="1" applyAlignment="1">
      <alignment horizontal="right" vertical="center" indent="1"/>
    </xf>
    <xf numFmtId="9" fontId="8" fillId="0" borderId="2" xfId="1" applyFont="1" applyFill="1" applyBorder="1" applyAlignment="1">
      <alignment horizontal="right" vertical="center" indent="1" readingOrder="2"/>
    </xf>
    <xf numFmtId="0" fontId="6" fillId="0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10;&#1610;&#1610;&#1610;%20&#1575;&#1604;&#1605;&#1582;&#1578;&#1604;&#1591;%202015/&#1578;&#1585;&#1602;&#1610;&#1605;/&#1578;&#1580;&#1575;&#1585;&#1610;%20&#1605;&#1582;&#1578;&#1604;&#15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610;&#1610;&#1610;&#1610;%20&#1575;&#1604;&#1605;&#1582;&#1578;&#1604;&#1591;%202015/&#1578;&#1585;&#1602;&#1610;&#1605;/&#1589;&#1606;&#1575;&#1593;&#1610;%20&#1605;&#1582;&#1578;&#1604;&#15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دول تجاري"/>
      <sheetName val="جدول نقل"/>
      <sheetName val="فندق بغداد"/>
      <sheetName val="71"/>
      <sheetName val="فلسطين"/>
      <sheetName val="ورقة4"/>
      <sheetName val="سدير"/>
      <sheetName val="79"/>
      <sheetName val="استثمارات"/>
      <sheetName val="83"/>
      <sheetName val="عشتار"/>
      <sheetName val="87"/>
      <sheetName val="فندق بصرة"/>
      <sheetName val="ورقة7"/>
      <sheetName val="سندباد"/>
      <sheetName val="ورقة10"/>
      <sheetName val="تجارة السيارات"/>
      <sheetName val="ورقة9"/>
      <sheetName val="نشاط1"/>
      <sheetName val="91"/>
      <sheetName val="قطاع"/>
      <sheetName val="93"/>
      <sheetName val="نقل بري"/>
      <sheetName val="95"/>
      <sheetName val="البادية"/>
      <sheetName val="ورقة8"/>
      <sheetName val="بغداد العراق"/>
      <sheetName val="ورقة5"/>
      <sheetName val="نقل المنتجات"/>
      <sheetName val="ورقة3"/>
      <sheetName val="نشاط2"/>
      <sheetName val="ورقة6"/>
      <sheetName val="قطاع2"/>
      <sheetName val="97"/>
    </sheetNames>
    <sheetDataSet>
      <sheetData sheetId="0"/>
      <sheetData sheetId="1"/>
      <sheetData sheetId="2">
        <row r="5">
          <cell r="C5">
            <v>3844800</v>
          </cell>
          <cell r="F5">
            <v>1761504</v>
          </cell>
        </row>
        <row r="6">
          <cell r="C6">
            <v>2170041</v>
          </cell>
          <cell r="F6">
            <v>2886228</v>
          </cell>
        </row>
        <row r="7">
          <cell r="C7">
            <v>6014841</v>
          </cell>
          <cell r="F7">
            <v>3858826</v>
          </cell>
        </row>
        <row r="8">
          <cell r="C8">
            <v>60380</v>
          </cell>
          <cell r="F8">
            <v>0</v>
          </cell>
        </row>
        <row r="9">
          <cell r="C9">
            <v>0</v>
          </cell>
          <cell r="F9">
            <v>6745054</v>
          </cell>
        </row>
        <row r="10">
          <cell r="C10">
            <v>6075221</v>
          </cell>
          <cell r="F10">
            <v>2634165</v>
          </cell>
        </row>
        <row r="11">
          <cell r="C11">
            <v>1349363</v>
          </cell>
          <cell r="F11">
            <v>4110889</v>
          </cell>
        </row>
        <row r="12">
          <cell r="C12">
            <v>7424584</v>
          </cell>
          <cell r="F12">
            <v>20007</v>
          </cell>
        </row>
        <row r="13">
          <cell r="C13">
            <v>3434580</v>
          </cell>
          <cell r="F13">
            <v>0</v>
          </cell>
        </row>
        <row r="14">
          <cell r="C14">
            <v>1783373</v>
          </cell>
          <cell r="F14">
            <v>4090882</v>
          </cell>
        </row>
        <row r="15">
          <cell r="C15">
            <v>1348373</v>
          </cell>
          <cell r="F15">
            <v>370055</v>
          </cell>
        </row>
        <row r="16">
          <cell r="C16">
            <v>3869580</v>
          </cell>
          <cell r="F16">
            <v>3720827</v>
          </cell>
        </row>
        <row r="17">
          <cell r="C17">
            <v>288883</v>
          </cell>
          <cell r="F17">
            <v>-587019</v>
          </cell>
        </row>
        <row r="18">
          <cell r="C18">
            <v>288883</v>
          </cell>
          <cell r="F18">
            <v>3133808</v>
          </cell>
        </row>
        <row r="19">
          <cell r="C19">
            <v>0</v>
          </cell>
          <cell r="F19">
            <v>1825275</v>
          </cell>
        </row>
        <row r="20">
          <cell r="C20">
            <v>0</v>
          </cell>
          <cell r="F20">
            <v>1825275</v>
          </cell>
        </row>
        <row r="21">
          <cell r="C21">
            <v>0</v>
          </cell>
          <cell r="F21">
            <v>0</v>
          </cell>
        </row>
        <row r="22">
          <cell r="C22">
            <v>2568478</v>
          </cell>
          <cell r="F22">
            <v>0</v>
          </cell>
        </row>
        <row r="23">
          <cell r="C23">
            <v>696957</v>
          </cell>
          <cell r="F23">
            <v>0</v>
          </cell>
        </row>
        <row r="24">
          <cell r="C24">
            <v>3554318</v>
          </cell>
          <cell r="F24">
            <v>1448149</v>
          </cell>
        </row>
        <row r="25">
          <cell r="C25">
            <v>2204955</v>
          </cell>
          <cell r="F25">
            <v>-139616</v>
          </cell>
        </row>
        <row r="26">
          <cell r="C26">
            <v>686</v>
          </cell>
          <cell r="F26">
            <v>0</v>
          </cell>
        </row>
        <row r="27">
          <cell r="C27">
            <v>6075221</v>
          </cell>
          <cell r="F27">
            <v>1448149</v>
          </cell>
        </row>
        <row r="28">
          <cell r="C28">
            <v>7424584</v>
          </cell>
          <cell r="F28">
            <v>2272678</v>
          </cell>
        </row>
      </sheetData>
      <sheetData sheetId="3"/>
      <sheetData sheetId="4">
        <row r="5">
          <cell r="C5">
            <v>4470000</v>
          </cell>
          <cell r="F5">
            <v>-101347</v>
          </cell>
        </row>
        <row r="6">
          <cell r="C6">
            <v>3240855</v>
          </cell>
          <cell r="F6">
            <v>2579434</v>
          </cell>
        </row>
        <row r="7">
          <cell r="C7">
            <v>7710855</v>
          </cell>
          <cell r="F7">
            <v>2970658</v>
          </cell>
        </row>
        <row r="8">
          <cell r="C8">
            <v>307</v>
          </cell>
          <cell r="F8">
            <v>0</v>
          </cell>
        </row>
        <row r="9">
          <cell r="C9">
            <v>0</v>
          </cell>
          <cell r="F9">
            <v>5550092</v>
          </cell>
        </row>
        <row r="10">
          <cell r="C10">
            <v>7711162</v>
          </cell>
          <cell r="F10">
            <v>1395996</v>
          </cell>
        </row>
        <row r="11">
          <cell r="C11">
            <v>6672355</v>
          </cell>
          <cell r="F11">
            <v>4154096</v>
          </cell>
        </row>
        <row r="12">
          <cell r="C12">
            <v>14383517</v>
          </cell>
          <cell r="F12">
            <v>263227</v>
          </cell>
        </row>
        <row r="13">
          <cell r="C13">
            <v>2849552</v>
          </cell>
          <cell r="F13">
            <v>0</v>
          </cell>
        </row>
        <row r="14">
          <cell r="C14">
            <v>876252</v>
          </cell>
          <cell r="F14">
            <v>3890869</v>
          </cell>
        </row>
        <row r="15">
          <cell r="C15">
            <v>1180840</v>
          </cell>
          <cell r="F15">
            <v>166729</v>
          </cell>
        </row>
        <row r="16">
          <cell r="C16">
            <v>2544964</v>
          </cell>
          <cell r="F16">
            <v>3724140</v>
          </cell>
        </row>
        <row r="17">
          <cell r="C17">
            <v>147396</v>
          </cell>
          <cell r="F17">
            <v>-338507</v>
          </cell>
        </row>
        <row r="18">
          <cell r="C18">
            <v>147396</v>
          </cell>
          <cell r="F18">
            <v>3385633</v>
          </cell>
        </row>
        <row r="19">
          <cell r="C19">
            <v>0</v>
          </cell>
          <cell r="F19">
            <v>1471400</v>
          </cell>
        </row>
        <row r="20">
          <cell r="C20">
            <v>0</v>
          </cell>
          <cell r="F20">
            <v>1471400</v>
          </cell>
        </row>
        <row r="21">
          <cell r="C21">
            <v>0</v>
          </cell>
          <cell r="F21">
            <v>0</v>
          </cell>
        </row>
        <row r="22">
          <cell r="C22">
            <v>4796295</v>
          </cell>
          <cell r="F22">
            <v>0</v>
          </cell>
        </row>
        <row r="23">
          <cell r="C23">
            <v>4588886</v>
          </cell>
          <cell r="F23">
            <v>0</v>
          </cell>
        </row>
        <row r="24">
          <cell r="C24">
            <v>9532577</v>
          </cell>
          <cell r="F24">
            <v>1954495</v>
          </cell>
        </row>
        <row r="25">
          <cell r="C25">
            <v>2860222</v>
          </cell>
          <cell r="F25">
            <v>-40262</v>
          </cell>
        </row>
        <row r="26">
          <cell r="C26">
            <v>2305976</v>
          </cell>
          <cell r="F26">
            <v>0</v>
          </cell>
        </row>
        <row r="27">
          <cell r="C27">
            <v>7711162</v>
          </cell>
          <cell r="F27">
            <v>1954495</v>
          </cell>
        </row>
        <row r="28">
          <cell r="C28">
            <v>14383517</v>
          </cell>
          <cell r="F28">
            <v>1769645</v>
          </cell>
        </row>
      </sheetData>
      <sheetData sheetId="5"/>
      <sheetData sheetId="6">
        <row r="5">
          <cell r="C5">
            <v>1239000</v>
          </cell>
          <cell r="F5">
            <v>0</v>
          </cell>
        </row>
        <row r="6">
          <cell r="C6">
            <v>-233549</v>
          </cell>
          <cell r="F6">
            <v>0</v>
          </cell>
        </row>
        <row r="7">
          <cell r="C7">
            <v>1005451</v>
          </cell>
          <cell r="F7">
            <v>0</v>
          </cell>
        </row>
        <row r="8">
          <cell r="C8">
            <v>132805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1138256</v>
          </cell>
          <cell r="F10">
            <v>19</v>
          </cell>
        </row>
        <row r="11">
          <cell r="C11">
            <v>525235</v>
          </cell>
          <cell r="F11">
            <v>-19</v>
          </cell>
        </row>
        <row r="12">
          <cell r="C12">
            <v>1663491</v>
          </cell>
          <cell r="F12">
            <v>0</v>
          </cell>
        </row>
        <row r="13">
          <cell r="C13">
            <v>29744</v>
          </cell>
          <cell r="F13">
            <v>0</v>
          </cell>
        </row>
        <row r="14">
          <cell r="C14">
            <v>0</v>
          </cell>
          <cell r="F14">
            <v>-19</v>
          </cell>
        </row>
        <row r="15">
          <cell r="C15">
            <v>6400</v>
          </cell>
          <cell r="F15">
            <v>562</v>
          </cell>
        </row>
        <row r="16">
          <cell r="C16">
            <v>23344</v>
          </cell>
          <cell r="F16">
            <v>-581</v>
          </cell>
        </row>
        <row r="17">
          <cell r="C17">
            <v>0</v>
          </cell>
          <cell r="F17">
            <v>-15277</v>
          </cell>
        </row>
        <row r="18">
          <cell r="C18">
            <v>0</v>
          </cell>
          <cell r="F18">
            <v>-15858</v>
          </cell>
        </row>
        <row r="19">
          <cell r="C19">
            <v>0</v>
          </cell>
          <cell r="F19">
            <v>-15850</v>
          </cell>
        </row>
        <row r="20">
          <cell r="C20">
            <v>0</v>
          </cell>
          <cell r="F20">
            <v>-15850</v>
          </cell>
        </row>
        <row r="21">
          <cell r="C21">
            <v>0</v>
          </cell>
          <cell r="F21">
            <v>0</v>
          </cell>
        </row>
        <row r="22">
          <cell r="C22">
            <v>1575279</v>
          </cell>
          <cell r="F22">
            <v>0</v>
          </cell>
        </row>
        <row r="23">
          <cell r="C23">
            <v>8384</v>
          </cell>
          <cell r="F23">
            <v>0</v>
          </cell>
        </row>
        <row r="24">
          <cell r="C24">
            <v>1583663</v>
          </cell>
          <cell r="F24">
            <v>0</v>
          </cell>
        </row>
        <row r="25">
          <cell r="C25">
            <v>1058428</v>
          </cell>
          <cell r="F25">
            <v>-8</v>
          </cell>
        </row>
        <row r="26">
          <cell r="C26">
            <v>56484</v>
          </cell>
          <cell r="F26">
            <v>0</v>
          </cell>
        </row>
        <row r="27">
          <cell r="C27">
            <v>1138256</v>
          </cell>
          <cell r="F27">
            <v>0</v>
          </cell>
        </row>
        <row r="28">
          <cell r="C28">
            <v>1663491</v>
          </cell>
          <cell r="F28">
            <v>-581</v>
          </cell>
        </row>
      </sheetData>
      <sheetData sheetId="7"/>
      <sheetData sheetId="8">
        <row r="5">
          <cell r="C5">
            <v>6253175</v>
          </cell>
          <cell r="F5">
            <v>1626827</v>
          </cell>
        </row>
        <row r="6">
          <cell r="C6">
            <v>1499832</v>
          </cell>
          <cell r="F6">
            <v>0</v>
          </cell>
        </row>
        <row r="7">
          <cell r="C7">
            <v>7753007</v>
          </cell>
          <cell r="F7">
            <v>747510</v>
          </cell>
        </row>
        <row r="8">
          <cell r="C8">
            <v>70801</v>
          </cell>
          <cell r="F8">
            <v>0</v>
          </cell>
        </row>
        <row r="9">
          <cell r="C9">
            <v>0</v>
          </cell>
          <cell r="F9">
            <v>747510</v>
          </cell>
        </row>
        <row r="10">
          <cell r="C10">
            <v>7823808</v>
          </cell>
          <cell r="F10">
            <v>166416</v>
          </cell>
        </row>
        <row r="11">
          <cell r="C11">
            <v>409190</v>
          </cell>
          <cell r="F11">
            <v>581094</v>
          </cell>
        </row>
        <row r="12">
          <cell r="C12">
            <v>8232998</v>
          </cell>
          <cell r="F12">
            <v>104797</v>
          </cell>
        </row>
        <row r="13">
          <cell r="C13">
            <v>2273136</v>
          </cell>
          <cell r="F13">
            <v>0</v>
          </cell>
        </row>
        <row r="14">
          <cell r="C14">
            <v>6800</v>
          </cell>
          <cell r="F14">
            <v>476297</v>
          </cell>
        </row>
        <row r="15">
          <cell r="C15">
            <v>1089475</v>
          </cell>
          <cell r="F15">
            <v>174024</v>
          </cell>
        </row>
        <row r="16">
          <cell r="C16">
            <v>1190461</v>
          </cell>
          <cell r="F16">
            <v>302273</v>
          </cell>
        </row>
        <row r="17">
          <cell r="C17">
            <v>0</v>
          </cell>
          <cell r="F17">
            <v>-47291</v>
          </cell>
        </row>
        <row r="18">
          <cell r="C18">
            <v>0</v>
          </cell>
          <cell r="F18">
            <v>254982</v>
          </cell>
        </row>
        <row r="19">
          <cell r="C19">
            <v>0</v>
          </cell>
          <cell r="F19">
            <v>311822</v>
          </cell>
        </row>
        <row r="20">
          <cell r="C20">
            <v>0</v>
          </cell>
          <cell r="F20">
            <v>311822</v>
          </cell>
        </row>
        <row r="21">
          <cell r="C21">
            <v>0</v>
          </cell>
          <cell r="F21">
            <v>0</v>
          </cell>
        </row>
        <row r="22">
          <cell r="C22">
            <v>6359125</v>
          </cell>
          <cell r="F22">
            <v>0</v>
          </cell>
        </row>
        <row r="23">
          <cell r="C23">
            <v>46533</v>
          </cell>
          <cell r="F23">
            <v>0</v>
          </cell>
        </row>
        <row r="24">
          <cell r="C24">
            <v>6405658</v>
          </cell>
          <cell r="F24">
            <v>259199</v>
          </cell>
        </row>
        <row r="25">
          <cell r="C25">
            <v>5996468</v>
          </cell>
          <cell r="F25">
            <v>-316039</v>
          </cell>
        </row>
        <row r="26">
          <cell r="C26">
            <v>636879</v>
          </cell>
          <cell r="F26">
            <v>0</v>
          </cell>
        </row>
        <row r="27">
          <cell r="C27">
            <v>7823808</v>
          </cell>
          <cell r="F27">
            <v>259199</v>
          </cell>
        </row>
        <row r="28">
          <cell r="C28">
            <v>8232998</v>
          </cell>
          <cell r="F28">
            <v>43074</v>
          </cell>
        </row>
      </sheetData>
      <sheetData sheetId="9"/>
      <sheetData sheetId="10">
        <row r="5">
          <cell r="C5">
            <v>2250000</v>
          </cell>
          <cell r="F5">
            <v>510</v>
          </cell>
        </row>
        <row r="6">
          <cell r="C6">
            <v>7794815</v>
          </cell>
          <cell r="F6">
            <v>2658480</v>
          </cell>
        </row>
        <row r="7">
          <cell r="C7">
            <v>10044815</v>
          </cell>
          <cell r="F7">
            <v>0</v>
          </cell>
        </row>
        <row r="8">
          <cell r="C8">
            <v>521</v>
          </cell>
          <cell r="F8">
            <v>0</v>
          </cell>
        </row>
        <row r="9">
          <cell r="C9">
            <v>0</v>
          </cell>
          <cell r="F9">
            <v>2658480</v>
          </cell>
        </row>
        <row r="10">
          <cell r="C10">
            <v>10045336</v>
          </cell>
          <cell r="F10">
            <v>176742</v>
          </cell>
        </row>
        <row r="11">
          <cell r="C11">
            <v>28760218</v>
          </cell>
          <cell r="F11">
            <v>2481738</v>
          </cell>
        </row>
        <row r="12">
          <cell r="C12">
            <v>38805554</v>
          </cell>
          <cell r="F12">
            <v>194468</v>
          </cell>
        </row>
        <row r="13">
          <cell r="C13">
            <v>3722127</v>
          </cell>
          <cell r="F13">
            <v>0</v>
          </cell>
        </row>
        <row r="14">
          <cell r="C14">
            <v>0</v>
          </cell>
          <cell r="F14">
            <v>2287270</v>
          </cell>
        </row>
        <row r="15">
          <cell r="C15">
            <v>1077208</v>
          </cell>
          <cell r="F15">
            <v>83851</v>
          </cell>
        </row>
        <row r="16">
          <cell r="C16">
            <v>2644919</v>
          </cell>
          <cell r="F16">
            <v>2203419</v>
          </cell>
        </row>
        <row r="17">
          <cell r="C17">
            <v>0</v>
          </cell>
          <cell r="F17">
            <v>-675438</v>
          </cell>
        </row>
        <row r="18">
          <cell r="C18">
            <v>0</v>
          </cell>
          <cell r="F18">
            <v>1527981</v>
          </cell>
        </row>
        <row r="19">
          <cell r="C19">
            <v>0</v>
          </cell>
          <cell r="F19">
            <v>943128</v>
          </cell>
        </row>
        <row r="20">
          <cell r="C20">
            <v>0</v>
          </cell>
          <cell r="F20">
            <v>943128</v>
          </cell>
        </row>
        <row r="21">
          <cell r="C21">
            <v>0</v>
          </cell>
          <cell r="F21">
            <v>0</v>
          </cell>
        </row>
        <row r="22">
          <cell r="C22">
            <v>35872101</v>
          </cell>
          <cell r="F22">
            <v>0</v>
          </cell>
        </row>
        <row r="23">
          <cell r="C23">
            <v>285817</v>
          </cell>
          <cell r="F23">
            <v>0</v>
          </cell>
        </row>
        <row r="24">
          <cell r="C24">
            <v>36157918</v>
          </cell>
          <cell r="F24">
            <v>690997</v>
          </cell>
        </row>
        <row r="25">
          <cell r="C25">
            <v>7397700</v>
          </cell>
          <cell r="F25">
            <v>-106144</v>
          </cell>
        </row>
        <row r="26">
          <cell r="C26">
            <v>2717</v>
          </cell>
          <cell r="F26">
            <v>0</v>
          </cell>
        </row>
        <row r="27">
          <cell r="C27">
            <v>10045336</v>
          </cell>
          <cell r="F27">
            <v>690997</v>
          </cell>
        </row>
        <row r="28">
          <cell r="C28">
            <v>38805554</v>
          </cell>
          <cell r="F28">
            <v>1512422</v>
          </cell>
        </row>
      </sheetData>
      <sheetData sheetId="11"/>
      <sheetData sheetId="12">
        <row r="33">
          <cell r="N33">
            <v>0</v>
          </cell>
        </row>
      </sheetData>
      <sheetData sheetId="13"/>
      <sheetData sheetId="14">
        <row r="5">
          <cell r="C5">
            <v>800000</v>
          </cell>
          <cell r="F5">
            <v>-978</v>
          </cell>
        </row>
        <row r="6">
          <cell r="C6">
            <v>-270916</v>
          </cell>
          <cell r="F6">
            <v>0</v>
          </cell>
        </row>
        <row r="7">
          <cell r="C7">
            <v>529084</v>
          </cell>
          <cell r="F7">
            <v>44746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44746</v>
          </cell>
        </row>
        <row r="10">
          <cell r="C10">
            <v>529084</v>
          </cell>
          <cell r="F10">
            <v>9226</v>
          </cell>
        </row>
        <row r="11">
          <cell r="C11">
            <v>11701</v>
          </cell>
          <cell r="F11">
            <v>35520</v>
          </cell>
        </row>
        <row r="12">
          <cell r="C12">
            <v>540785</v>
          </cell>
          <cell r="F12">
            <v>154</v>
          </cell>
        </row>
        <row r="13">
          <cell r="C13">
            <v>668614</v>
          </cell>
          <cell r="F13">
            <v>0</v>
          </cell>
        </row>
        <row r="14">
          <cell r="C14">
            <v>0</v>
          </cell>
          <cell r="F14">
            <v>35366</v>
          </cell>
        </row>
        <row r="15">
          <cell r="C15">
            <v>235282</v>
          </cell>
          <cell r="F15">
            <v>17959</v>
          </cell>
        </row>
        <row r="16">
          <cell r="C16">
            <v>433332</v>
          </cell>
          <cell r="F16">
            <v>17407</v>
          </cell>
        </row>
        <row r="17">
          <cell r="C17">
            <v>0</v>
          </cell>
          <cell r="F17">
            <v>4937</v>
          </cell>
        </row>
        <row r="18">
          <cell r="C18">
            <v>0</v>
          </cell>
          <cell r="F18">
            <v>22344</v>
          </cell>
        </row>
        <row r="19">
          <cell r="C19">
            <v>0</v>
          </cell>
          <cell r="F19">
            <v>-12783</v>
          </cell>
        </row>
        <row r="20">
          <cell r="C20">
            <v>0</v>
          </cell>
          <cell r="F20">
            <v>-12783</v>
          </cell>
        </row>
        <row r="21">
          <cell r="C21">
            <v>0</v>
          </cell>
          <cell r="F21">
            <v>0</v>
          </cell>
        </row>
        <row r="22">
          <cell r="C22">
            <v>80262</v>
          </cell>
          <cell r="F22">
            <v>0</v>
          </cell>
        </row>
        <row r="23">
          <cell r="C23">
            <v>27191</v>
          </cell>
          <cell r="F23">
            <v>0</v>
          </cell>
        </row>
        <row r="24">
          <cell r="C24">
            <v>107453</v>
          </cell>
          <cell r="F24">
            <v>35127</v>
          </cell>
        </row>
        <row r="25">
          <cell r="C25">
            <v>95752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529084</v>
          </cell>
          <cell r="F27">
            <v>35127</v>
          </cell>
        </row>
        <row r="28">
          <cell r="C28">
            <v>540785</v>
          </cell>
          <cell r="F28">
            <v>-17720</v>
          </cell>
        </row>
      </sheetData>
      <sheetData sheetId="15"/>
      <sheetData sheetId="16">
        <row r="31">
          <cell r="N31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5">
          <cell r="C5">
            <v>14000000</v>
          </cell>
          <cell r="F5">
            <v>1153231</v>
          </cell>
        </row>
        <row r="6">
          <cell r="C6">
            <v>1310434</v>
          </cell>
          <cell r="F6">
            <v>1570534</v>
          </cell>
        </row>
        <row r="7">
          <cell r="C7">
            <v>15310434</v>
          </cell>
          <cell r="F7">
            <v>1125000</v>
          </cell>
        </row>
        <row r="8">
          <cell r="C8">
            <v>2546261</v>
          </cell>
          <cell r="F8">
            <v>0</v>
          </cell>
        </row>
        <row r="9">
          <cell r="C9">
            <v>0</v>
          </cell>
          <cell r="F9">
            <v>2695534</v>
          </cell>
        </row>
        <row r="10">
          <cell r="C10">
            <v>17856695</v>
          </cell>
          <cell r="F10">
            <v>907045</v>
          </cell>
        </row>
        <row r="11">
          <cell r="C11">
            <v>13482575</v>
          </cell>
          <cell r="F11">
            <v>1788489</v>
          </cell>
        </row>
        <row r="12">
          <cell r="C12">
            <v>31339270</v>
          </cell>
          <cell r="F12">
            <v>4950</v>
          </cell>
        </row>
        <row r="13">
          <cell r="C13">
            <v>12117933</v>
          </cell>
          <cell r="F13">
            <v>0</v>
          </cell>
        </row>
        <row r="14">
          <cell r="C14">
            <v>1065750</v>
          </cell>
          <cell r="F14">
            <v>1783539</v>
          </cell>
        </row>
        <row r="15">
          <cell r="C15">
            <v>3815800</v>
          </cell>
          <cell r="F15">
            <v>1493894</v>
          </cell>
        </row>
        <row r="16">
          <cell r="C16">
            <v>9367883</v>
          </cell>
          <cell r="F16">
            <v>289645</v>
          </cell>
        </row>
        <row r="17">
          <cell r="C17">
            <v>5377</v>
          </cell>
          <cell r="F17">
            <v>-20566</v>
          </cell>
        </row>
        <row r="18">
          <cell r="C18">
            <v>5377</v>
          </cell>
          <cell r="F18">
            <v>269079</v>
          </cell>
        </row>
        <row r="19">
          <cell r="C19">
            <v>0</v>
          </cell>
          <cell r="F19">
            <v>-744591</v>
          </cell>
        </row>
        <row r="20">
          <cell r="C20">
            <v>0</v>
          </cell>
          <cell r="F20">
            <v>-744591</v>
          </cell>
        </row>
        <row r="21">
          <cell r="C21">
            <v>0</v>
          </cell>
          <cell r="F21">
            <v>0</v>
          </cell>
        </row>
        <row r="22">
          <cell r="C22">
            <v>16882014</v>
          </cell>
          <cell r="F22">
            <v>0</v>
          </cell>
        </row>
        <row r="23">
          <cell r="C23">
            <v>1453630</v>
          </cell>
          <cell r="F23">
            <v>0</v>
          </cell>
        </row>
        <row r="24">
          <cell r="C24">
            <v>18341021</v>
          </cell>
          <cell r="F24">
            <v>1114543</v>
          </cell>
        </row>
        <row r="25">
          <cell r="C25">
            <v>4858446</v>
          </cell>
          <cell r="F25">
            <v>-1023</v>
          </cell>
        </row>
        <row r="26">
          <cell r="C26">
            <v>3630366</v>
          </cell>
          <cell r="F26">
            <v>-99850</v>
          </cell>
        </row>
        <row r="27">
          <cell r="C27">
            <v>17856695</v>
          </cell>
          <cell r="F27">
            <v>1114543</v>
          </cell>
        </row>
        <row r="28">
          <cell r="C28">
            <v>31339270</v>
          </cell>
          <cell r="F28">
            <v>-824898</v>
          </cell>
        </row>
      </sheetData>
      <sheetData sheetId="23"/>
      <sheetData sheetId="24">
        <row r="5">
          <cell r="C5">
            <v>2200000</v>
          </cell>
          <cell r="F5">
            <v>255</v>
          </cell>
        </row>
        <row r="6">
          <cell r="C6">
            <v>1099693</v>
          </cell>
          <cell r="F6">
            <v>360729</v>
          </cell>
        </row>
        <row r="7">
          <cell r="C7">
            <v>3299693</v>
          </cell>
          <cell r="F7">
            <v>0</v>
          </cell>
        </row>
        <row r="8">
          <cell r="C8">
            <v>1415216</v>
          </cell>
          <cell r="F8">
            <v>0</v>
          </cell>
        </row>
        <row r="9">
          <cell r="C9">
            <v>0</v>
          </cell>
          <cell r="F9">
            <v>360729</v>
          </cell>
        </row>
        <row r="10">
          <cell r="C10">
            <v>4714909</v>
          </cell>
          <cell r="F10">
            <v>237315</v>
          </cell>
        </row>
        <row r="11">
          <cell r="C11">
            <v>3969412</v>
          </cell>
          <cell r="F11">
            <v>123414</v>
          </cell>
        </row>
        <row r="12">
          <cell r="C12">
            <v>8684321</v>
          </cell>
          <cell r="F12">
            <v>4626</v>
          </cell>
        </row>
        <row r="13">
          <cell r="C13">
            <v>1927179</v>
          </cell>
          <cell r="F13">
            <v>0</v>
          </cell>
        </row>
        <row r="14">
          <cell r="C14">
            <v>0</v>
          </cell>
          <cell r="F14">
            <v>118788</v>
          </cell>
        </row>
        <row r="15">
          <cell r="C15">
            <v>970566</v>
          </cell>
          <cell r="F15">
            <v>163602</v>
          </cell>
        </row>
        <row r="16">
          <cell r="C16">
            <v>956613</v>
          </cell>
          <cell r="F16">
            <v>-44814</v>
          </cell>
        </row>
        <row r="17">
          <cell r="C17">
            <v>28457</v>
          </cell>
          <cell r="F17">
            <v>-30303</v>
          </cell>
        </row>
        <row r="18">
          <cell r="C18">
            <v>28457</v>
          </cell>
          <cell r="F18">
            <v>-75117</v>
          </cell>
        </row>
        <row r="19">
          <cell r="C19">
            <v>0</v>
          </cell>
          <cell r="F19">
            <v>-399375</v>
          </cell>
        </row>
        <row r="20">
          <cell r="C20">
            <v>0</v>
          </cell>
          <cell r="F20">
            <v>-399375</v>
          </cell>
        </row>
        <row r="21">
          <cell r="C21">
            <v>0</v>
          </cell>
          <cell r="F21">
            <v>0</v>
          </cell>
        </row>
        <row r="22">
          <cell r="C22">
            <v>7493458</v>
          </cell>
          <cell r="F22">
            <v>0</v>
          </cell>
        </row>
        <row r="23">
          <cell r="C23">
            <v>190263</v>
          </cell>
          <cell r="F23">
            <v>0</v>
          </cell>
        </row>
        <row r="24">
          <cell r="C24">
            <v>7712178</v>
          </cell>
          <cell r="F24">
            <v>324258</v>
          </cell>
        </row>
        <row r="25">
          <cell r="C25">
            <v>3742766</v>
          </cell>
          <cell r="F25">
            <v>0</v>
          </cell>
        </row>
        <row r="26">
          <cell r="C26">
            <v>15530</v>
          </cell>
          <cell r="F26">
            <v>0</v>
          </cell>
        </row>
        <row r="27">
          <cell r="C27">
            <v>4714909</v>
          </cell>
          <cell r="F27">
            <v>324258</v>
          </cell>
        </row>
        <row r="28">
          <cell r="C28">
            <v>8684321</v>
          </cell>
          <cell r="F28">
            <v>-369072</v>
          </cell>
        </row>
      </sheetData>
      <sheetData sheetId="25"/>
      <sheetData sheetId="26">
        <row r="5">
          <cell r="C5">
            <v>1000000</v>
          </cell>
          <cell r="F5">
            <v>5413</v>
          </cell>
        </row>
        <row r="6">
          <cell r="C6">
            <v>1064307</v>
          </cell>
          <cell r="F6">
            <v>135552</v>
          </cell>
        </row>
        <row r="7">
          <cell r="C7">
            <v>2064307</v>
          </cell>
          <cell r="F7">
            <v>1582543</v>
          </cell>
        </row>
        <row r="8">
          <cell r="C8">
            <v>17742</v>
          </cell>
          <cell r="F8">
            <v>0</v>
          </cell>
        </row>
        <row r="9">
          <cell r="C9">
            <v>0</v>
          </cell>
          <cell r="F9">
            <v>1718095</v>
          </cell>
        </row>
        <row r="10">
          <cell r="C10">
            <v>2082049</v>
          </cell>
          <cell r="F10">
            <v>116317</v>
          </cell>
        </row>
        <row r="11">
          <cell r="C11">
            <v>1642190</v>
          </cell>
          <cell r="F11">
            <v>1601778</v>
          </cell>
        </row>
        <row r="12">
          <cell r="C12">
            <v>3724239</v>
          </cell>
          <cell r="F12">
            <v>133381</v>
          </cell>
        </row>
        <row r="13">
          <cell r="C13">
            <v>658522</v>
          </cell>
        </row>
        <row r="14">
          <cell r="C14">
            <v>0</v>
          </cell>
          <cell r="F14">
            <v>1468397</v>
          </cell>
        </row>
        <row r="15">
          <cell r="C15">
            <v>228986</v>
          </cell>
          <cell r="F15">
            <v>79331</v>
          </cell>
        </row>
        <row r="16">
          <cell r="C16">
            <v>429536</v>
          </cell>
          <cell r="F16">
            <v>1389066</v>
          </cell>
        </row>
        <row r="17">
          <cell r="C17">
            <v>9969</v>
          </cell>
          <cell r="F17">
            <v>-56224</v>
          </cell>
        </row>
        <row r="18">
          <cell r="C18">
            <v>9969</v>
          </cell>
          <cell r="F18">
            <v>1332842</v>
          </cell>
        </row>
        <row r="19">
          <cell r="C19">
            <v>0</v>
          </cell>
          <cell r="F19">
            <v>863337</v>
          </cell>
        </row>
        <row r="20">
          <cell r="C20">
            <v>0</v>
          </cell>
          <cell r="F20">
            <v>863337</v>
          </cell>
        </row>
        <row r="21">
          <cell r="C21">
            <v>0</v>
          </cell>
          <cell r="F21">
            <v>0</v>
          </cell>
        </row>
        <row r="22">
          <cell r="C22">
            <v>793998</v>
          </cell>
          <cell r="F22">
            <v>0</v>
          </cell>
        </row>
        <row r="23">
          <cell r="C23">
            <v>1848699</v>
          </cell>
          <cell r="F23">
            <v>0</v>
          </cell>
        </row>
        <row r="24">
          <cell r="C24">
            <v>2652666</v>
          </cell>
          <cell r="F24">
            <v>469505</v>
          </cell>
        </row>
        <row r="25">
          <cell r="C25">
            <v>1010476</v>
          </cell>
          <cell r="F25">
            <v>0</v>
          </cell>
        </row>
        <row r="26">
          <cell r="C26">
            <v>642037</v>
          </cell>
          <cell r="F26">
            <v>0</v>
          </cell>
        </row>
        <row r="27">
          <cell r="C27">
            <v>2082049</v>
          </cell>
          <cell r="F27">
            <v>469505</v>
          </cell>
        </row>
        <row r="28">
          <cell r="C28">
            <v>3724239</v>
          </cell>
          <cell r="F28">
            <v>919561</v>
          </cell>
        </row>
      </sheetData>
      <sheetData sheetId="27"/>
      <sheetData sheetId="28">
        <row r="5">
          <cell r="C5">
            <v>3900000</v>
          </cell>
          <cell r="F5">
            <v>10609</v>
          </cell>
        </row>
        <row r="6">
          <cell r="C6">
            <v>603957</v>
          </cell>
          <cell r="F6">
            <v>88885</v>
          </cell>
        </row>
        <row r="7">
          <cell r="C7">
            <v>4503957</v>
          </cell>
          <cell r="F7">
            <v>62224</v>
          </cell>
        </row>
        <row r="8">
          <cell r="C8">
            <v>27984</v>
          </cell>
          <cell r="F8">
            <v>0</v>
          </cell>
        </row>
        <row r="9">
          <cell r="C9">
            <v>0</v>
          </cell>
          <cell r="F9">
            <v>151109</v>
          </cell>
        </row>
        <row r="10">
          <cell r="C10">
            <v>4531941</v>
          </cell>
          <cell r="F10">
            <v>69533</v>
          </cell>
        </row>
        <row r="11">
          <cell r="C11">
            <v>10124984</v>
          </cell>
          <cell r="F11">
            <v>81576</v>
          </cell>
        </row>
        <row r="12">
          <cell r="C12">
            <v>14656925</v>
          </cell>
          <cell r="F12">
            <v>382</v>
          </cell>
        </row>
        <row r="13">
          <cell r="C13">
            <v>1548777</v>
          </cell>
          <cell r="F13">
            <v>0</v>
          </cell>
        </row>
        <row r="14">
          <cell r="C14">
            <v>3069470</v>
          </cell>
          <cell r="F14">
            <v>81194</v>
          </cell>
        </row>
        <row r="15">
          <cell r="C15">
            <v>907523</v>
          </cell>
          <cell r="F15">
            <v>81203</v>
          </cell>
        </row>
        <row r="16">
          <cell r="C16">
            <v>3710724</v>
          </cell>
          <cell r="F16">
            <v>-9</v>
          </cell>
        </row>
        <row r="17">
          <cell r="C17">
            <v>26048</v>
          </cell>
          <cell r="F17">
            <v>-140779</v>
          </cell>
        </row>
        <row r="18">
          <cell r="C18">
            <v>26048</v>
          </cell>
          <cell r="F18">
            <v>-140788</v>
          </cell>
        </row>
        <row r="19">
          <cell r="C19">
            <v>0</v>
          </cell>
          <cell r="F19">
            <v>-390291</v>
          </cell>
        </row>
        <row r="20">
          <cell r="C20">
            <v>0</v>
          </cell>
          <cell r="F20">
            <v>-390291</v>
          </cell>
        </row>
        <row r="21">
          <cell r="C21">
            <v>0</v>
          </cell>
          <cell r="F21">
            <v>0</v>
          </cell>
        </row>
        <row r="22">
          <cell r="C22">
            <v>7754465</v>
          </cell>
          <cell r="F22">
            <v>0</v>
          </cell>
        </row>
        <row r="23">
          <cell r="C23">
            <v>34858</v>
          </cell>
          <cell r="F23">
            <v>0</v>
          </cell>
        </row>
        <row r="24">
          <cell r="C24">
            <v>7815371</v>
          </cell>
          <cell r="F24">
            <v>249809</v>
          </cell>
        </row>
        <row r="25">
          <cell r="C25">
            <v>-2309613</v>
          </cell>
          <cell r="F25">
            <v>-306</v>
          </cell>
        </row>
        <row r="26">
          <cell r="C26">
            <v>3130830</v>
          </cell>
          <cell r="F26">
            <v>0</v>
          </cell>
        </row>
        <row r="27">
          <cell r="C27">
            <v>4531941</v>
          </cell>
          <cell r="F27">
            <v>249809</v>
          </cell>
        </row>
        <row r="28">
          <cell r="C28">
            <v>14656925</v>
          </cell>
          <cell r="F28">
            <v>-249818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لمؤشرات ورقة6"/>
      <sheetName val="جدول"/>
      <sheetName val="لحوم"/>
      <sheetName val="71"/>
      <sheetName val="بذور"/>
      <sheetName val="79"/>
      <sheetName val="زراعية"/>
      <sheetName val="ورقة11"/>
      <sheetName val="نشاط 1 "/>
      <sheetName val="85"/>
      <sheetName val="ألبسة"/>
      <sheetName val="ورقة18"/>
      <sheetName val="نشاط 2"/>
      <sheetName val="ورقة8"/>
      <sheetName val="كيمياوية"/>
      <sheetName val="95"/>
      <sheetName val="أصباغ"/>
      <sheetName val="ورقة3"/>
      <sheetName val="لقاحات"/>
      <sheetName val="ورقة1"/>
      <sheetName val="نشاط5"/>
      <sheetName val="ورقة2"/>
      <sheetName val="عراقية هندسية"/>
      <sheetName val="ورقة5"/>
      <sheetName val="معدنية"/>
      <sheetName val="ورقة9"/>
      <sheetName val="الصناعات الالكترونية"/>
      <sheetName val="ورقة10"/>
      <sheetName val="نشاط 7"/>
      <sheetName val="ورقة7"/>
      <sheetName val="قطاع"/>
      <sheetName val="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12860000</v>
          </cell>
          <cell r="F5">
            <v>1682592</v>
          </cell>
        </row>
        <row r="6">
          <cell r="C6">
            <v>15857898</v>
          </cell>
          <cell r="F6">
            <v>6143192</v>
          </cell>
        </row>
        <row r="7">
          <cell r="C7">
            <v>0</v>
          </cell>
          <cell r="F7">
            <v>5930181</v>
          </cell>
        </row>
        <row r="8">
          <cell r="C8">
            <v>28717898</v>
          </cell>
          <cell r="F8">
            <v>213011</v>
          </cell>
        </row>
        <row r="9">
          <cell r="C9">
            <v>969304</v>
          </cell>
          <cell r="F9">
            <v>24771383</v>
          </cell>
        </row>
        <row r="10">
          <cell r="C10">
            <v>0</v>
          </cell>
          <cell r="F10">
            <v>237608</v>
          </cell>
        </row>
        <row r="11">
          <cell r="C11">
            <v>29687202</v>
          </cell>
          <cell r="F11">
            <v>1568689</v>
          </cell>
        </row>
        <row r="12">
          <cell r="C12">
            <v>115892711</v>
          </cell>
          <cell r="F12">
            <v>26577680</v>
          </cell>
        </row>
        <row r="13">
          <cell r="C13">
            <v>145579913</v>
          </cell>
          <cell r="F13">
            <v>70538876</v>
          </cell>
        </row>
        <row r="14">
          <cell r="C14">
            <v>11288332</v>
          </cell>
          <cell r="F14">
            <v>-43961196</v>
          </cell>
        </row>
        <row r="15">
          <cell r="C15">
            <v>875760</v>
          </cell>
          <cell r="F15">
            <v>56422</v>
          </cell>
        </row>
        <row r="16">
          <cell r="C16">
            <v>2721867</v>
          </cell>
          <cell r="F16">
            <v>54070196</v>
          </cell>
        </row>
        <row r="17">
          <cell r="C17">
            <v>9442225</v>
          </cell>
          <cell r="F17">
            <v>10052578</v>
          </cell>
        </row>
        <row r="18">
          <cell r="C18">
            <v>10090732</v>
          </cell>
          <cell r="F18">
            <v>604864</v>
          </cell>
        </row>
        <row r="19">
          <cell r="C19">
            <v>712002</v>
          </cell>
          <cell r="F19">
            <v>9447714</v>
          </cell>
        </row>
        <row r="20">
          <cell r="C20">
            <v>0</v>
          </cell>
          <cell r="F20">
            <v>524629</v>
          </cell>
        </row>
        <row r="21">
          <cell r="C21">
            <v>9366716</v>
          </cell>
          <cell r="F21">
            <v>9972343</v>
          </cell>
        </row>
        <row r="22">
          <cell r="C22">
            <v>0</v>
          </cell>
          <cell r="F22">
            <v>7220423</v>
          </cell>
        </row>
        <row r="23">
          <cell r="C23">
            <v>12014</v>
          </cell>
          <cell r="F23">
            <v>7220423</v>
          </cell>
        </row>
        <row r="24">
          <cell r="C24">
            <v>0</v>
          </cell>
          <cell r="F24">
            <v>0</v>
          </cell>
        </row>
        <row r="25">
          <cell r="C25">
            <v>73964176</v>
          </cell>
          <cell r="F25">
            <v>0</v>
          </cell>
        </row>
        <row r="26">
          <cell r="C26">
            <v>48836060</v>
          </cell>
          <cell r="F26">
            <v>0</v>
          </cell>
        </row>
        <row r="27">
          <cell r="C27">
            <v>132890968</v>
          </cell>
          <cell r="F27">
            <v>2676324</v>
          </cell>
        </row>
        <row r="28">
          <cell r="C28">
            <v>16998257</v>
          </cell>
          <cell r="F28">
            <v>0</v>
          </cell>
        </row>
        <row r="29">
          <cell r="C29">
            <v>3246720</v>
          </cell>
          <cell r="F29">
            <v>75596</v>
          </cell>
        </row>
        <row r="30">
          <cell r="C30">
            <v>29687202</v>
          </cell>
          <cell r="F30">
            <v>2676324</v>
          </cell>
        </row>
        <row r="31">
          <cell r="C31">
            <v>145579913</v>
          </cell>
          <cell r="F31">
            <v>6771390</v>
          </cell>
        </row>
      </sheetData>
      <sheetData sheetId="9"/>
      <sheetData sheetId="10"/>
      <sheetData sheetId="11"/>
      <sheetData sheetId="12">
        <row r="5">
          <cell r="C5">
            <v>1593300</v>
          </cell>
          <cell r="F5">
            <v>-4662</v>
          </cell>
        </row>
        <row r="6">
          <cell r="C6">
            <v>96284</v>
          </cell>
          <cell r="F6">
            <v>230491</v>
          </cell>
        </row>
        <row r="7">
          <cell r="C7">
            <v>0</v>
          </cell>
          <cell r="F7">
            <v>165601</v>
          </cell>
        </row>
        <row r="8">
          <cell r="C8">
            <v>1689584</v>
          </cell>
          <cell r="F8">
            <v>64890</v>
          </cell>
        </row>
        <row r="9">
          <cell r="C9">
            <v>62301</v>
          </cell>
          <cell r="F9">
            <v>0</v>
          </cell>
        </row>
        <row r="10">
          <cell r="C10">
            <v>0</v>
          </cell>
          <cell r="F10">
            <v>191794</v>
          </cell>
        </row>
        <row r="11">
          <cell r="C11">
            <v>1751885</v>
          </cell>
          <cell r="F11">
            <v>0</v>
          </cell>
        </row>
        <row r="12">
          <cell r="C12">
            <v>961774</v>
          </cell>
          <cell r="F12">
            <v>191794</v>
          </cell>
        </row>
        <row r="13">
          <cell r="C13">
            <v>2713659</v>
          </cell>
          <cell r="F13">
            <v>65474</v>
          </cell>
        </row>
        <row r="14">
          <cell r="C14">
            <v>100731</v>
          </cell>
          <cell r="F14">
            <v>126320</v>
          </cell>
        </row>
        <row r="15">
          <cell r="C15">
            <v>8286</v>
          </cell>
          <cell r="F15">
            <v>361</v>
          </cell>
        </row>
        <row r="16">
          <cell r="C16">
            <v>67420</v>
          </cell>
          <cell r="F16">
            <v>0</v>
          </cell>
        </row>
        <row r="17">
          <cell r="C17">
            <v>41597</v>
          </cell>
          <cell r="F17">
            <v>125959</v>
          </cell>
        </row>
        <row r="18">
          <cell r="C18">
            <v>218187</v>
          </cell>
          <cell r="F18">
            <v>8980</v>
          </cell>
        </row>
        <row r="19">
          <cell r="C19">
            <v>48916</v>
          </cell>
          <cell r="F19">
            <v>116979</v>
          </cell>
        </row>
        <row r="20">
          <cell r="C20">
            <v>3602</v>
          </cell>
          <cell r="F20">
            <v>-10848</v>
          </cell>
        </row>
        <row r="21">
          <cell r="C21">
            <v>153680</v>
          </cell>
          <cell r="F21">
            <v>106131</v>
          </cell>
        </row>
        <row r="22">
          <cell r="C22">
            <v>1140</v>
          </cell>
          <cell r="F22">
            <v>-128617</v>
          </cell>
        </row>
        <row r="23">
          <cell r="C23">
            <v>10849</v>
          </cell>
          <cell r="F23">
            <v>-128617</v>
          </cell>
        </row>
        <row r="24">
          <cell r="C24">
            <v>0</v>
          </cell>
          <cell r="F24">
            <v>0</v>
          </cell>
        </row>
        <row r="25">
          <cell r="C25">
            <v>912146</v>
          </cell>
          <cell r="F25">
            <v>0</v>
          </cell>
        </row>
        <row r="26">
          <cell r="C26">
            <v>55889</v>
          </cell>
          <cell r="F26">
            <v>0</v>
          </cell>
        </row>
        <row r="27">
          <cell r="C27">
            <v>1186222</v>
          </cell>
          <cell r="F27">
            <v>341066</v>
          </cell>
        </row>
        <row r="28">
          <cell r="C28">
            <v>224448</v>
          </cell>
          <cell r="F28">
            <v>0</v>
          </cell>
        </row>
        <row r="29">
          <cell r="C29">
            <v>1485840</v>
          </cell>
          <cell r="F29">
            <v>-106318</v>
          </cell>
        </row>
        <row r="30">
          <cell r="C30">
            <v>1751885</v>
          </cell>
          <cell r="F30">
            <v>341066</v>
          </cell>
        </row>
        <row r="31">
          <cell r="C31">
            <v>2713659</v>
          </cell>
          <cell r="F31">
            <v>-224087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>
            <v>30341250</v>
          </cell>
          <cell r="F5">
            <v>154702</v>
          </cell>
        </row>
        <row r="6">
          <cell r="C6">
            <v>-15644917</v>
          </cell>
          <cell r="F6">
            <v>12024803</v>
          </cell>
        </row>
        <row r="7">
          <cell r="C7">
            <v>0</v>
          </cell>
          <cell r="F7">
            <v>2221183</v>
          </cell>
        </row>
        <row r="8">
          <cell r="C8">
            <v>14696333</v>
          </cell>
          <cell r="F8">
            <v>9803620</v>
          </cell>
        </row>
        <row r="9">
          <cell r="C9">
            <v>748000</v>
          </cell>
          <cell r="F9">
            <v>4043281</v>
          </cell>
        </row>
        <row r="10">
          <cell r="C10">
            <v>0</v>
          </cell>
          <cell r="F10">
            <v>-724002</v>
          </cell>
        </row>
        <row r="11">
          <cell r="C11">
            <v>15444333</v>
          </cell>
          <cell r="F11">
            <v>372495</v>
          </cell>
        </row>
        <row r="12">
          <cell r="C12">
            <v>9251360</v>
          </cell>
          <cell r="F12">
            <v>3691774</v>
          </cell>
        </row>
        <row r="13">
          <cell r="C13">
            <v>24695693</v>
          </cell>
          <cell r="F13">
            <v>2437508</v>
          </cell>
        </row>
        <row r="14">
          <cell r="C14">
            <v>5795885</v>
          </cell>
          <cell r="F14">
            <v>1254266</v>
          </cell>
        </row>
        <row r="15">
          <cell r="C15">
            <v>997423</v>
          </cell>
          <cell r="F15">
            <v>9251</v>
          </cell>
        </row>
        <row r="16">
          <cell r="C16">
            <v>3498723</v>
          </cell>
          <cell r="F16">
            <v>0</v>
          </cell>
        </row>
        <row r="17">
          <cell r="C17">
            <v>3294585</v>
          </cell>
          <cell r="F17">
            <v>1245015</v>
          </cell>
        </row>
        <row r="18">
          <cell r="C18">
            <v>11366797</v>
          </cell>
          <cell r="F18">
            <v>368891</v>
          </cell>
        </row>
        <row r="19">
          <cell r="C19">
            <v>8713213</v>
          </cell>
          <cell r="F19">
            <v>876124</v>
          </cell>
        </row>
        <row r="20">
          <cell r="C20">
            <v>1191716</v>
          </cell>
          <cell r="F20">
            <v>131503</v>
          </cell>
        </row>
        <row r="21">
          <cell r="C21">
            <v>1231883</v>
          </cell>
          <cell r="F21">
            <v>1007627</v>
          </cell>
        </row>
        <row r="22">
          <cell r="C22">
            <v>26442</v>
          </cell>
          <cell r="F22">
            <v>-3725013</v>
          </cell>
        </row>
        <row r="23">
          <cell r="C23">
            <v>203509</v>
          </cell>
          <cell r="F23">
            <v>-3725013</v>
          </cell>
        </row>
        <row r="24">
          <cell r="C24">
            <v>34</v>
          </cell>
          <cell r="F24">
            <v>0</v>
          </cell>
        </row>
        <row r="25">
          <cell r="C25">
            <v>6666734</v>
          </cell>
          <cell r="F25">
            <v>0</v>
          </cell>
        </row>
        <row r="26">
          <cell r="C26">
            <v>1512064</v>
          </cell>
          <cell r="F26">
            <v>0</v>
          </cell>
        </row>
        <row r="27">
          <cell r="C27">
            <v>19545595</v>
          </cell>
          <cell r="F27">
            <v>4932098</v>
          </cell>
        </row>
        <row r="28">
          <cell r="C28">
            <v>10294235</v>
          </cell>
          <cell r="F28">
            <v>0</v>
          </cell>
        </row>
        <row r="29">
          <cell r="C29">
            <v>1855513</v>
          </cell>
          <cell r="F29">
            <v>-199458</v>
          </cell>
        </row>
        <row r="30">
          <cell r="C30">
            <v>15444333</v>
          </cell>
          <cell r="F30">
            <v>4932098</v>
          </cell>
        </row>
        <row r="31">
          <cell r="C31">
            <v>24695693</v>
          </cell>
          <cell r="F31">
            <v>-4055974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>
            <v>24500000</v>
          </cell>
          <cell r="F5">
            <v>-3717</v>
          </cell>
        </row>
        <row r="6">
          <cell r="C6">
            <v>-6150473</v>
          </cell>
          <cell r="F6">
            <v>7125081</v>
          </cell>
        </row>
        <row r="7">
          <cell r="C7">
            <v>0</v>
          </cell>
          <cell r="F7">
            <v>2284717</v>
          </cell>
        </row>
        <row r="8">
          <cell r="C8">
            <v>18349527</v>
          </cell>
          <cell r="F8">
            <v>5092703</v>
          </cell>
        </row>
        <row r="9">
          <cell r="C9">
            <v>59300</v>
          </cell>
          <cell r="F9">
            <v>960336</v>
          </cell>
        </row>
        <row r="10">
          <cell r="C10">
            <v>0</v>
          </cell>
          <cell r="F10">
            <v>-438287</v>
          </cell>
        </row>
        <row r="11">
          <cell r="C11">
            <v>18408827</v>
          </cell>
          <cell r="F11">
            <v>162796</v>
          </cell>
        </row>
        <row r="12">
          <cell r="C12">
            <v>13434973</v>
          </cell>
          <cell r="F12">
            <v>684845</v>
          </cell>
        </row>
        <row r="13">
          <cell r="C13">
            <v>31843800</v>
          </cell>
          <cell r="F13">
            <v>1827814</v>
          </cell>
        </row>
        <row r="14">
          <cell r="C14">
            <v>5926226</v>
          </cell>
          <cell r="F14">
            <v>-1142969</v>
          </cell>
        </row>
        <row r="15">
          <cell r="C15">
            <v>0</v>
          </cell>
          <cell r="F15">
            <v>3339</v>
          </cell>
        </row>
        <row r="16">
          <cell r="C16">
            <v>3519791</v>
          </cell>
          <cell r="F16">
            <v>0</v>
          </cell>
        </row>
        <row r="17">
          <cell r="C17">
            <v>2406435</v>
          </cell>
          <cell r="F17">
            <v>-1146308</v>
          </cell>
        </row>
        <row r="18">
          <cell r="C18">
            <v>5737384</v>
          </cell>
          <cell r="F18">
            <v>346917</v>
          </cell>
        </row>
        <row r="19">
          <cell r="C19">
            <v>3538070</v>
          </cell>
          <cell r="F19">
            <v>-1493225</v>
          </cell>
        </row>
        <row r="20">
          <cell r="C20">
            <v>44967</v>
          </cell>
          <cell r="F20">
            <v>168202</v>
          </cell>
        </row>
        <row r="21">
          <cell r="C21">
            <v>1443648</v>
          </cell>
          <cell r="F21">
            <v>-1325023</v>
          </cell>
        </row>
        <row r="22">
          <cell r="C22">
            <v>346402</v>
          </cell>
          <cell r="F22">
            <v>-5507809</v>
          </cell>
        </row>
        <row r="23">
          <cell r="C23">
            <v>230721</v>
          </cell>
          <cell r="F23">
            <v>-5507809</v>
          </cell>
        </row>
        <row r="24">
          <cell r="C24">
            <v>133576</v>
          </cell>
          <cell r="F24">
            <v>0</v>
          </cell>
        </row>
        <row r="25">
          <cell r="C25">
            <v>22708496</v>
          </cell>
          <cell r="F25">
            <v>0</v>
          </cell>
        </row>
        <row r="26">
          <cell r="C26">
            <v>508365</v>
          </cell>
          <cell r="F26">
            <v>0</v>
          </cell>
        </row>
        <row r="27">
          <cell r="C27">
            <v>28954245</v>
          </cell>
          <cell r="F27">
            <v>4189098</v>
          </cell>
        </row>
        <row r="28">
          <cell r="C28">
            <v>15519272</v>
          </cell>
          <cell r="F28">
            <v>1290</v>
          </cell>
        </row>
        <row r="29">
          <cell r="C29">
            <v>483120</v>
          </cell>
          <cell r="F29">
            <v>-7602</v>
          </cell>
        </row>
        <row r="30">
          <cell r="C30">
            <v>18408827</v>
          </cell>
          <cell r="F30">
            <v>4189098</v>
          </cell>
        </row>
        <row r="31">
          <cell r="C31">
            <v>31843800</v>
          </cell>
          <cell r="F31">
            <v>-5682323</v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rightToLeft="1" tabSelected="1" view="pageBreakPreview" topLeftCell="A22" zoomScale="60" workbookViewId="0">
      <selection activeCell="B27" sqref="B27"/>
    </sheetView>
  </sheetViews>
  <sheetFormatPr defaultRowHeight="17.25" customHeight="1"/>
  <cols>
    <col min="1" max="1" width="7.7109375" style="32" customWidth="1"/>
    <col min="2" max="2" width="48.140625" style="32" customWidth="1"/>
    <col min="3" max="3" width="13.7109375" style="48" customWidth="1"/>
    <col min="4" max="4" width="7.7109375" style="32" customWidth="1"/>
    <col min="5" max="5" width="48.140625" style="32" customWidth="1"/>
    <col min="6" max="6" width="13.7109375" style="48" customWidth="1"/>
    <col min="7" max="7" width="10.140625" style="32" customWidth="1"/>
    <col min="8" max="16384" width="9.140625" style="32"/>
  </cols>
  <sheetData>
    <row r="1" spans="1:6" ht="17.25" customHeight="1">
      <c r="A1" s="31" t="s">
        <v>96</v>
      </c>
      <c r="B1" s="31"/>
      <c r="C1" s="31"/>
      <c r="D1" s="31"/>
      <c r="E1" s="31"/>
      <c r="F1" s="31"/>
    </row>
    <row r="2" spans="1:6" ht="17.25" customHeight="1">
      <c r="A2" s="33" t="s">
        <v>97</v>
      </c>
      <c r="B2" s="33"/>
      <c r="C2" s="34"/>
      <c r="D2" s="35"/>
      <c r="E2" s="35"/>
      <c r="F2" s="34"/>
    </row>
    <row r="3" spans="1:6" ht="17.25" customHeight="1">
      <c r="A3" s="34" t="s">
        <v>98</v>
      </c>
      <c r="B3" s="34"/>
      <c r="C3" s="34"/>
      <c r="D3" s="36"/>
      <c r="E3" s="37"/>
      <c r="F3" s="38" t="s">
        <v>2</v>
      </c>
    </row>
    <row r="4" spans="1:6" ht="17.25" customHeight="1">
      <c r="A4" s="39" t="s">
        <v>3</v>
      </c>
      <c r="B4" s="40" t="s">
        <v>99</v>
      </c>
      <c r="C4" s="39" t="s">
        <v>7</v>
      </c>
      <c r="D4" s="39" t="s">
        <v>3</v>
      </c>
      <c r="E4" s="40" t="s">
        <v>4</v>
      </c>
      <c r="F4" s="39" t="s">
        <v>5</v>
      </c>
    </row>
    <row r="5" spans="1:6" ht="17.25" customHeight="1">
      <c r="A5" s="41">
        <v>100</v>
      </c>
      <c r="B5" s="42" t="s">
        <v>8</v>
      </c>
      <c r="C5" s="43">
        <f>'[2]نشاط 1 '!C5+'[2]نشاط 2'!C5+[2]نشاط5!C5+'[2]نشاط 7'!C5</f>
        <v>69294550</v>
      </c>
      <c r="D5" s="41">
        <v>2200</v>
      </c>
      <c r="E5" s="44" t="s">
        <v>9</v>
      </c>
      <c r="F5" s="45">
        <f>'[2]نشاط 1 '!F5+'[2]نشاط 2'!F5+[2]نشاط5!F5+'[2]نشاط 7'!F5</f>
        <v>1828915</v>
      </c>
    </row>
    <row r="6" spans="1:6" ht="17.25" customHeight="1">
      <c r="A6" s="41">
        <v>200</v>
      </c>
      <c r="B6" s="42" t="s">
        <v>10</v>
      </c>
      <c r="C6" s="43">
        <f>'[2]نشاط 1 '!C6+'[2]نشاط 2'!C6+[2]نشاط5!C6+'[2]نشاط 7'!C6</f>
        <v>-5841208</v>
      </c>
      <c r="D6" s="41">
        <v>2300</v>
      </c>
      <c r="E6" s="42" t="s">
        <v>100</v>
      </c>
      <c r="F6" s="45">
        <f>'[2]نشاط 1 '!F6+'[2]نشاط 2'!F6+[2]نشاط5!F6+'[2]نشاط 7'!F6</f>
        <v>25523567</v>
      </c>
    </row>
    <row r="7" spans="1:6" ht="17.25" customHeight="1">
      <c r="A7" s="41">
        <v>300</v>
      </c>
      <c r="B7" s="42" t="s">
        <v>101</v>
      </c>
      <c r="C7" s="43">
        <f>'[2]نشاط 1 '!C7+'[2]نشاط 2'!C7+[2]نشاط5!C7+'[2]نشاط 7'!C7</f>
        <v>0</v>
      </c>
      <c r="D7" s="41">
        <v>2310</v>
      </c>
      <c r="E7" s="42" t="s">
        <v>102</v>
      </c>
      <c r="F7" s="45">
        <f>'[2]نشاط 1 '!F7+'[2]نشاط 2'!F7+[2]نشاط5!F7+'[2]نشاط 7'!F7</f>
        <v>10601682</v>
      </c>
    </row>
    <row r="8" spans="1:6" ht="17.25" customHeight="1">
      <c r="A8" s="41">
        <v>400</v>
      </c>
      <c r="B8" s="42" t="s">
        <v>103</v>
      </c>
      <c r="C8" s="43">
        <f>'[2]نشاط 1 '!C8+'[2]نشاط 2'!C8+[2]نشاط5!C8+'[2]نشاط 7'!C8</f>
        <v>63453342</v>
      </c>
      <c r="D8" s="41">
        <v>2320</v>
      </c>
      <c r="E8" s="42" t="s">
        <v>104</v>
      </c>
      <c r="F8" s="45">
        <f>'[2]نشاط 1 '!F8+'[2]نشاط 2'!F8+[2]نشاط5!F8+'[2]نشاط 7'!F8</f>
        <v>15174224</v>
      </c>
    </row>
    <row r="9" spans="1:6" ht="17.25" customHeight="1">
      <c r="A9" s="41">
        <v>500</v>
      </c>
      <c r="B9" s="42" t="s">
        <v>14</v>
      </c>
      <c r="C9" s="43">
        <f>'[2]نشاط 1 '!C9+'[2]نشاط 2'!C9+[2]نشاط5!C9+'[2]نشاط 7'!C9</f>
        <v>1838905</v>
      </c>
      <c r="D9" s="41">
        <v>2400</v>
      </c>
      <c r="E9" s="42" t="s">
        <v>105</v>
      </c>
      <c r="F9" s="45">
        <f>'[2]نشاط 1 '!F9+'[2]نشاط 2'!F9+[2]نشاط5!F9+'[2]نشاط 7'!F9</f>
        <v>29775000</v>
      </c>
    </row>
    <row r="10" spans="1:6" ht="17.25" customHeight="1">
      <c r="A10" s="41">
        <v>600</v>
      </c>
      <c r="B10" s="42" t="s">
        <v>16</v>
      </c>
      <c r="C10" s="43">
        <f>'[2]نشاط 1 '!C10+'[2]نشاط 2'!C10+[2]نشاط5!C10+'[2]نشاط 7'!C10</f>
        <v>0</v>
      </c>
      <c r="D10" s="41">
        <v>2500</v>
      </c>
      <c r="E10" s="42" t="s">
        <v>106</v>
      </c>
      <c r="F10" s="45">
        <f>'[2]نشاط 1 '!F10+'[2]نشاط 2'!F10+[2]نشاط5!F10+'[2]نشاط 7'!F10</f>
        <v>-732887</v>
      </c>
    </row>
    <row r="11" spans="1:6" ht="17.25" customHeight="1">
      <c r="A11" s="41">
        <v>700</v>
      </c>
      <c r="B11" s="42" t="s">
        <v>107</v>
      </c>
      <c r="C11" s="43">
        <f>'[2]نشاط 1 '!C11+'[2]نشاط 2'!C11+[2]نشاط5!C11+'[2]نشاط 7'!C11</f>
        <v>65292247</v>
      </c>
      <c r="D11" s="41">
        <v>2600</v>
      </c>
      <c r="E11" s="42" t="s">
        <v>108</v>
      </c>
      <c r="F11" s="45">
        <f>'[2]نشاط 1 '!F11+'[2]نشاط 2'!F11+[2]نشاط5!F11+'[2]نشاط 7'!F11</f>
        <v>2103980</v>
      </c>
    </row>
    <row r="12" spans="1:6" ht="17.25" customHeight="1">
      <c r="A12" s="41">
        <v>800</v>
      </c>
      <c r="B12" s="42" t="s">
        <v>20</v>
      </c>
      <c r="C12" s="43">
        <f>'[2]نشاط 1 '!C12+'[2]نشاط 2'!C12+[2]نشاط5!C12+'[2]نشاط 7'!C12</f>
        <v>139540818</v>
      </c>
      <c r="D12" s="41">
        <v>2700</v>
      </c>
      <c r="E12" s="42" t="s">
        <v>109</v>
      </c>
      <c r="F12" s="45">
        <f>'[2]نشاط 1 '!F12+'[2]نشاط 2'!F12+[2]نشاط5!F12+'[2]نشاط 7'!F12</f>
        <v>31146093</v>
      </c>
    </row>
    <row r="13" spans="1:6" ht="17.25" customHeight="1">
      <c r="A13" s="41">
        <v>900</v>
      </c>
      <c r="B13" s="42" t="s">
        <v>110</v>
      </c>
      <c r="C13" s="43">
        <f>'[2]نشاط 1 '!C13+'[2]نشاط 2'!C13+[2]نشاط5!C13+'[2]نشاط 7'!C13</f>
        <v>204833065</v>
      </c>
      <c r="D13" s="41">
        <v>2800</v>
      </c>
      <c r="E13" s="42" t="s">
        <v>111</v>
      </c>
      <c r="F13" s="45">
        <f>'[2]نشاط 1 '!F13+'[2]نشاط 2'!F13+[2]نشاط5!F13+'[2]نشاط 7'!F13</f>
        <v>74869672</v>
      </c>
    </row>
    <row r="14" spans="1:6" ht="17.25" customHeight="1">
      <c r="A14" s="41">
        <v>1000</v>
      </c>
      <c r="B14" s="42" t="s">
        <v>24</v>
      </c>
      <c r="C14" s="43">
        <f>'[2]نشاط 1 '!C14+'[2]نشاط 2'!C14+[2]نشاط5!C14+'[2]نشاط 7'!C14</f>
        <v>23111174</v>
      </c>
      <c r="D14" s="41">
        <v>2900</v>
      </c>
      <c r="E14" s="42" t="s">
        <v>112</v>
      </c>
      <c r="F14" s="45">
        <f>'[2]نشاط 1 '!F14+'[2]نشاط 2'!F14+[2]نشاط5!F14+'[2]نشاط 7'!F14</f>
        <v>-43723579</v>
      </c>
    </row>
    <row r="15" spans="1:6" ht="17.25" customHeight="1">
      <c r="A15" s="41">
        <v>1100</v>
      </c>
      <c r="B15" s="42" t="s">
        <v>26</v>
      </c>
      <c r="C15" s="43">
        <f>'[2]نشاط 1 '!C15+'[2]نشاط 2'!C15+[2]نشاط5!C15+'[2]نشاط 7'!C15</f>
        <v>1881469</v>
      </c>
      <c r="D15" s="41">
        <v>3000</v>
      </c>
      <c r="E15" s="42" t="s">
        <v>113</v>
      </c>
      <c r="F15" s="45">
        <f>'[2]نشاط 1 '!F15+'[2]نشاط 2'!F15+[2]نشاط5!F15+'[2]نشاط 7'!F15</f>
        <v>69373</v>
      </c>
    </row>
    <row r="16" spans="1:6" ht="17.25" customHeight="1">
      <c r="A16" s="41">
        <v>1200</v>
      </c>
      <c r="B16" s="42" t="s">
        <v>28</v>
      </c>
      <c r="C16" s="43">
        <f>'[2]نشاط 1 '!C16+'[2]نشاط 2'!C16+[2]نشاط5!C16+'[2]نشاط 7'!C16</f>
        <v>9807801</v>
      </c>
      <c r="D16" s="41">
        <v>3100</v>
      </c>
      <c r="E16" s="42" t="s">
        <v>114</v>
      </c>
      <c r="F16" s="45">
        <f>'[2]نشاط 1 '!F16+'[2]نشاط 2'!F16+[2]نشاط5!F16+'[2]نشاط 7'!F16</f>
        <v>54070196</v>
      </c>
    </row>
    <row r="17" spans="1:6" ht="17.25" customHeight="1">
      <c r="A17" s="41">
        <v>1300</v>
      </c>
      <c r="B17" s="42" t="s">
        <v>115</v>
      </c>
      <c r="C17" s="43">
        <f>'[2]نشاط 1 '!C17+'[2]نشاط 2'!C17+[2]نشاط5!C17+'[2]نشاط 7'!C17</f>
        <v>15184842</v>
      </c>
      <c r="D17" s="41">
        <v>3200</v>
      </c>
      <c r="E17" s="42" t="s">
        <v>116</v>
      </c>
      <c r="F17" s="45">
        <f>'[2]نشاط 1 '!F17+'[2]نشاط 2'!F17+[2]نشاط5!F17+'[2]نشاط 7'!F17</f>
        <v>10277244</v>
      </c>
    </row>
    <row r="18" spans="1:6" ht="17.25" customHeight="1">
      <c r="A18" s="41">
        <v>1400</v>
      </c>
      <c r="B18" s="42" t="s">
        <v>32</v>
      </c>
      <c r="C18" s="43">
        <f>'[2]نشاط 1 '!C18+'[2]نشاط 2'!C18+[2]نشاط5!C18+'[2]نشاط 7'!C18</f>
        <v>27413100</v>
      </c>
      <c r="D18" s="41">
        <v>3300</v>
      </c>
      <c r="E18" s="42" t="s">
        <v>117</v>
      </c>
      <c r="F18" s="45">
        <f>'[2]نشاط 1 '!F18+'[2]نشاط 2'!F18+[2]نشاط5!F18+'[2]نشاط 7'!F18</f>
        <v>1329652</v>
      </c>
    </row>
    <row r="19" spans="1:6" ht="17.25" customHeight="1">
      <c r="A19" s="41">
        <v>1410</v>
      </c>
      <c r="B19" s="42" t="s">
        <v>34</v>
      </c>
      <c r="C19" s="43">
        <f>'[2]نشاط 1 '!C19+'[2]نشاط 2'!C19+[2]نشاط5!C19+'[2]نشاط 7'!C19</f>
        <v>13012201</v>
      </c>
      <c r="D19" s="41">
        <v>3400</v>
      </c>
      <c r="E19" s="42" t="s">
        <v>118</v>
      </c>
      <c r="F19" s="45">
        <f>'[2]نشاط 1 '!F19+'[2]نشاط 2'!F19+[2]نشاط5!F19+'[2]نشاط 7'!F19</f>
        <v>8947592</v>
      </c>
    </row>
    <row r="20" spans="1:6" ht="17.25" customHeight="1">
      <c r="A20" s="41">
        <v>1420</v>
      </c>
      <c r="B20" s="42" t="s">
        <v>119</v>
      </c>
      <c r="C20" s="43">
        <f>'[2]نشاط 1 '!C20+'[2]نشاط 2'!C20+[2]نشاط5!C20+'[2]نشاط 7'!C20</f>
        <v>1240285</v>
      </c>
      <c r="D20" s="41">
        <v>3500</v>
      </c>
      <c r="E20" s="42" t="s">
        <v>33</v>
      </c>
      <c r="F20" s="45">
        <f>'[2]نشاط 1 '!F20+'[2]نشاط 2'!F20+[2]نشاط5!F20+'[2]نشاط 7'!F20</f>
        <v>813486</v>
      </c>
    </row>
    <row r="21" spans="1:6" ht="17.25" customHeight="1">
      <c r="A21" s="41">
        <v>1430</v>
      </c>
      <c r="B21" s="42" t="s">
        <v>120</v>
      </c>
      <c r="C21" s="43">
        <f>'[2]نشاط 1 '!C21+'[2]نشاط 2'!C21+[2]نشاط5!C21+'[2]نشاط 7'!C21</f>
        <v>12195927</v>
      </c>
      <c r="D21" s="41">
        <v>3600</v>
      </c>
      <c r="E21" s="42" t="s">
        <v>121</v>
      </c>
      <c r="F21" s="45">
        <f>'[2]نشاط 1 '!F21+'[2]نشاط 2'!F21+[2]نشاط5!F21+'[2]نشاط 7'!F21</f>
        <v>9761078</v>
      </c>
    </row>
    <row r="22" spans="1:6" ht="17.25" customHeight="1">
      <c r="A22" s="41">
        <v>1440</v>
      </c>
      <c r="B22" s="42" t="s">
        <v>122</v>
      </c>
      <c r="C22" s="43">
        <f>'[2]نشاط 1 '!C22+'[2]نشاط 2'!C22+[2]نشاط5!C22+'[2]نشاط 7'!C22</f>
        <v>373984</v>
      </c>
      <c r="D22" s="41">
        <v>3610</v>
      </c>
      <c r="E22" s="46" t="s">
        <v>37</v>
      </c>
      <c r="F22" s="45">
        <f>'[2]نشاط 1 '!F22+'[2]نشاط 2'!F22+[2]نشاط5!F22+'[2]نشاط 7'!F22</f>
        <v>-2141016</v>
      </c>
    </row>
    <row r="23" spans="1:6" ht="17.25" customHeight="1">
      <c r="A23" s="41">
        <v>1450</v>
      </c>
      <c r="B23" s="42" t="s">
        <v>123</v>
      </c>
      <c r="C23" s="43">
        <f>'[2]نشاط 1 '!C23+'[2]نشاط 2'!C23+[2]نشاط5!C23+'[2]نشاط 7'!C23</f>
        <v>457093</v>
      </c>
      <c r="D23" s="41">
        <v>3611</v>
      </c>
      <c r="E23" s="47" t="s">
        <v>39</v>
      </c>
      <c r="F23" s="45">
        <f>'[2]نشاط 1 '!F23+'[2]نشاط 2'!F23+[2]نشاط5!F23+'[2]نشاط 7'!F23</f>
        <v>-2141016</v>
      </c>
    </row>
    <row r="24" spans="1:6" ht="17.25" customHeight="1">
      <c r="A24" s="41">
        <v>1460</v>
      </c>
      <c r="B24" s="42" t="s">
        <v>124</v>
      </c>
      <c r="C24" s="43">
        <f>'[2]نشاط 1 '!C24+'[2]نشاط 2'!C24+[2]نشاط5!C24+'[2]نشاط 7'!C24</f>
        <v>133610</v>
      </c>
      <c r="D24" s="41">
        <v>3612</v>
      </c>
      <c r="E24" s="47" t="s">
        <v>41</v>
      </c>
      <c r="F24" s="45">
        <f>'[2]نشاط 1 '!F24+'[2]نشاط 2'!F24+[2]نشاط5!F24+'[2]نشاط 7'!F24</f>
        <v>0</v>
      </c>
    </row>
    <row r="25" spans="1:6" ht="17.25" customHeight="1">
      <c r="A25" s="41">
        <v>1500</v>
      </c>
      <c r="B25" s="42" t="s">
        <v>42</v>
      </c>
      <c r="C25" s="43">
        <f>'[2]نشاط 1 '!C25+'[2]نشاط 2'!C25+[2]نشاط5!C25+'[2]نشاط 7'!C25</f>
        <v>104251552</v>
      </c>
      <c r="D25" s="41">
        <v>3613</v>
      </c>
      <c r="E25" s="47" t="s">
        <v>43</v>
      </c>
      <c r="F25" s="45">
        <f>'[2]نشاط 1 '!F25+'[2]نشاط 2'!F25+[2]نشاط5!F25+'[2]نشاط 7'!F25</f>
        <v>0</v>
      </c>
    </row>
    <row r="26" spans="1:6" ht="17.25" customHeight="1">
      <c r="A26" s="41">
        <v>1600</v>
      </c>
      <c r="B26" s="42" t="s">
        <v>44</v>
      </c>
      <c r="C26" s="43">
        <f>'[2]نشاط 1 '!C26+'[2]نشاط 2'!C26+[2]نشاط5!C26+'[2]نشاط 7'!C26</f>
        <v>50912378</v>
      </c>
      <c r="D26" s="41">
        <v>3614</v>
      </c>
      <c r="E26" s="47" t="s">
        <v>45</v>
      </c>
      <c r="F26" s="45">
        <f>'[2]نشاط 1 '!F26+'[2]نشاط 2'!F26+[2]نشاط5!F26+'[2]نشاط 7'!F26</f>
        <v>0</v>
      </c>
    </row>
    <row r="27" spans="1:6" ht="17.25" customHeight="1">
      <c r="A27" s="41">
        <v>1700</v>
      </c>
      <c r="B27" s="42" t="s">
        <v>125</v>
      </c>
      <c r="C27" s="43">
        <f>'[2]نشاط 1 '!C27+'[2]نشاط 2'!C27+[2]نشاط5!C27+'[2]نشاط 7'!C27</f>
        <v>182577030</v>
      </c>
      <c r="D27" s="41">
        <v>3620</v>
      </c>
      <c r="E27" s="42" t="s">
        <v>47</v>
      </c>
      <c r="F27" s="45">
        <f>'[2]نشاط 1 '!F27+'[2]نشاط 2'!F27+[2]نشاط5!F27+'[2]نشاط 7'!F27</f>
        <v>12138586</v>
      </c>
    </row>
    <row r="28" spans="1:6" ht="17.25" customHeight="1">
      <c r="A28" s="41">
        <v>1800</v>
      </c>
      <c r="B28" s="42" t="s">
        <v>126</v>
      </c>
      <c r="C28" s="43">
        <f>'[2]نشاط 1 '!C28+'[2]نشاط 2'!C28+[2]نشاط5!C28+'[2]نشاط 7'!C28</f>
        <v>43036212</v>
      </c>
      <c r="D28" s="41">
        <v>3630</v>
      </c>
      <c r="E28" s="42" t="s">
        <v>49</v>
      </c>
      <c r="F28" s="45">
        <f>'[2]نشاط 1 '!F28+'[2]نشاط 2'!F28+[2]نشاط5!F28+'[2]نشاط 7'!F28</f>
        <v>1290</v>
      </c>
    </row>
    <row r="29" spans="1:6" ht="17.25" customHeight="1">
      <c r="A29" s="41">
        <v>1900</v>
      </c>
      <c r="B29" s="42" t="s">
        <v>50</v>
      </c>
      <c r="C29" s="43">
        <f>'[2]نشاط 1 '!C29+'[2]نشاط 2'!C29+[2]نشاط5!C29+'[2]نشاط 7'!C29</f>
        <v>7071193</v>
      </c>
      <c r="D29" s="41">
        <v>3640</v>
      </c>
      <c r="E29" s="42" t="s">
        <v>51</v>
      </c>
      <c r="F29" s="45">
        <f>'[2]نشاط 1 '!F29+'[2]نشاط 2'!F29+[2]نشاط5!F29+'[2]نشاط 7'!F29</f>
        <v>-237782</v>
      </c>
    </row>
    <row r="30" spans="1:6" ht="17.25" customHeight="1">
      <c r="A30" s="41">
        <v>2000</v>
      </c>
      <c r="B30" s="42" t="s">
        <v>127</v>
      </c>
      <c r="C30" s="43">
        <f>'[2]نشاط 1 '!C30+'[2]نشاط 2'!C30+[2]نشاط5!C30+'[2]نشاط 7'!C30</f>
        <v>65292247</v>
      </c>
      <c r="D30" s="41">
        <v>3700</v>
      </c>
      <c r="E30" s="42" t="s">
        <v>128</v>
      </c>
      <c r="F30" s="45">
        <f>'[2]نشاط 1 '!F30+'[2]نشاط 2'!F30+[2]نشاط5!F30+'[2]نشاط 7'!F30</f>
        <v>12138586</v>
      </c>
    </row>
    <row r="31" spans="1:6" ht="17.25" customHeight="1">
      <c r="A31" s="41">
        <v>2100</v>
      </c>
      <c r="B31" s="42" t="s">
        <v>129</v>
      </c>
      <c r="C31" s="43">
        <f>'[2]نشاط 1 '!C31+'[2]نشاط 2'!C31+[2]نشاط5!C31+'[2]نشاط 7'!C31</f>
        <v>204833065</v>
      </c>
      <c r="D31" s="41">
        <v>3800</v>
      </c>
      <c r="E31" s="42" t="s">
        <v>130</v>
      </c>
      <c r="F31" s="45">
        <f>'[2]نشاط 1 '!F31+'[2]نشاط 2'!F31+[2]نشاط5!F31+'[2]نشاط 7'!F31</f>
        <v>-3190994</v>
      </c>
    </row>
  </sheetData>
  <mergeCells count="2">
    <mergeCell ref="A1:F1"/>
    <mergeCell ref="A2:B2"/>
  </mergeCells>
  <pageMargins left="0.32" right="0.36" top="0.56999999999999995" bottom="0.33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71"/>
  <sheetViews>
    <sheetView rightToLeft="1" tabSelected="1" view="pageBreakPreview" zoomScaleSheetLayoutView="100" workbookViewId="0">
      <selection activeCell="B27" sqref="B27"/>
    </sheetView>
  </sheetViews>
  <sheetFormatPr defaultRowHeight="17.100000000000001" customHeight="1"/>
  <cols>
    <col min="1" max="1" width="7.7109375" style="1" customWidth="1"/>
    <col min="2" max="2" width="48.140625" style="1" customWidth="1"/>
    <col min="3" max="3" width="13.7109375" style="1" customWidth="1"/>
    <col min="4" max="4" width="7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8" customHeight="1">
      <c r="A1" s="26" t="s">
        <v>0</v>
      </c>
      <c r="B1" s="26"/>
      <c r="C1" s="26"/>
      <c r="D1" s="26"/>
      <c r="E1" s="26"/>
      <c r="F1" s="26"/>
    </row>
    <row r="2" spans="1:6" ht="18" customHeight="1">
      <c r="A2" s="27" t="s">
        <v>94</v>
      </c>
      <c r="B2" s="27"/>
      <c r="C2" s="2"/>
      <c r="D2" s="2"/>
      <c r="E2" s="2"/>
      <c r="F2" s="2"/>
    </row>
    <row r="3" spans="1:6" ht="18" customHeight="1">
      <c r="A3" s="3" t="s">
        <v>1</v>
      </c>
      <c r="B3" s="3"/>
      <c r="C3" s="4"/>
      <c r="D3" s="4"/>
      <c r="E3" s="4"/>
      <c r="F3" s="5" t="s">
        <v>2</v>
      </c>
    </row>
    <row r="4" spans="1:6" ht="18" customHeight="1" thickBot="1">
      <c r="A4" s="6" t="s">
        <v>3</v>
      </c>
      <c r="B4" s="7" t="s">
        <v>4</v>
      </c>
      <c r="C4" s="8" t="s">
        <v>5</v>
      </c>
      <c r="D4" s="9" t="s">
        <v>3</v>
      </c>
      <c r="E4" s="7" t="s">
        <v>6</v>
      </c>
      <c r="F4" s="8" t="s">
        <v>7</v>
      </c>
    </row>
    <row r="5" spans="1:6" ht="18" customHeight="1">
      <c r="A5" s="10">
        <v>100</v>
      </c>
      <c r="B5" s="11" t="s">
        <v>8</v>
      </c>
      <c r="C5" s="12">
        <f>'[1]فندق بغداد'!C5+[1]فلسطين!C5+[1]سدير!C5+[1]استثمارات!C5+[1]عشتار!C5+[1]سندباد!C5</f>
        <v>18856975</v>
      </c>
      <c r="D5" s="8">
        <v>2100</v>
      </c>
      <c r="E5" s="13" t="s">
        <v>9</v>
      </c>
      <c r="F5" s="14">
        <f>'[1]فندق بغداد'!F5+[1]فلسطين!F5+[1]سدير!F5+[1]استثمارات!F5+[1]عشتار!F5+[1]سندباد!F5</f>
        <v>3286516</v>
      </c>
    </row>
    <row r="6" spans="1:6" ht="18" customHeight="1">
      <c r="A6" s="8">
        <v>200</v>
      </c>
      <c r="B6" s="13" t="s">
        <v>10</v>
      </c>
      <c r="C6" s="12">
        <f>'[1]فندق بغداد'!C6+[1]فلسطين!C6+[1]سدير!C6+[1]استثمارات!C6+[1]عشتار!C6+[1]سندباد!C6</f>
        <v>14201078</v>
      </c>
      <c r="D6" s="8">
        <v>2200</v>
      </c>
      <c r="E6" s="13" t="s">
        <v>11</v>
      </c>
      <c r="F6" s="12">
        <f>'[1]فندق بغداد'!F6+[1]فلسطين!F6+[1]سدير!F6+[1]استثمارات!F6+[1]عشتار!F6+[1]سندباد!F6</f>
        <v>8124142</v>
      </c>
    </row>
    <row r="7" spans="1:6" ht="18" customHeight="1">
      <c r="A7" s="8">
        <v>300</v>
      </c>
      <c r="B7" s="13" t="s">
        <v>12</v>
      </c>
      <c r="C7" s="12">
        <f>'[1]فندق بغداد'!C7+[1]فلسطين!C7+[1]سدير!C7+[1]استثمارات!C7+[1]عشتار!C7+[1]سندباد!C7</f>
        <v>33058053</v>
      </c>
      <c r="D7" s="8">
        <v>2300</v>
      </c>
      <c r="E7" s="13" t="s">
        <v>13</v>
      </c>
      <c r="F7" s="12">
        <f>'[1]فندق بغداد'!F7+[1]فلسطين!F7+[1]سدير!F7+[1]استثمارات!F7+[1]عشتار!F7+[1]سندباد!F7</f>
        <v>7621740</v>
      </c>
    </row>
    <row r="8" spans="1:6" ht="18" customHeight="1">
      <c r="A8" s="8">
        <v>400</v>
      </c>
      <c r="B8" s="13" t="s">
        <v>14</v>
      </c>
      <c r="C8" s="12">
        <f>'[1]فندق بغداد'!C8+[1]فلسطين!C8+[1]سدير!C8+[1]استثمارات!C8+[1]عشتار!C8+[1]سندباد!C8</f>
        <v>264814</v>
      </c>
      <c r="D8" s="8">
        <v>2400</v>
      </c>
      <c r="E8" s="13" t="s">
        <v>15</v>
      </c>
      <c r="F8" s="12">
        <f>'[1]فندق بغداد'!F8+[1]فلسطين!F8+[1]سدير!F8+[1]استثمارات!F8+[1]عشتار!F8+[1]سندباد!F8</f>
        <v>0</v>
      </c>
    </row>
    <row r="9" spans="1:6" ht="18" customHeight="1">
      <c r="A9" s="8">
        <v>500</v>
      </c>
      <c r="B9" s="13" t="s">
        <v>16</v>
      </c>
      <c r="C9" s="12">
        <f>'[1]فندق بغداد'!C9+[1]فلسطين!C9+[1]سدير!C9+[1]استثمارات!C9+[1]عشتار!C9+[1]سندباد!C9</f>
        <v>0</v>
      </c>
      <c r="D9" s="8">
        <v>2500</v>
      </c>
      <c r="E9" s="13" t="s">
        <v>17</v>
      </c>
      <c r="F9" s="12">
        <f>'[1]فندق بغداد'!F9+[1]فلسطين!F9+[1]سدير!F9+[1]استثمارات!F9+[1]عشتار!F9+[1]سندباد!F9</f>
        <v>15745882</v>
      </c>
    </row>
    <row r="10" spans="1:6" ht="18" customHeight="1">
      <c r="A10" s="8">
        <v>600</v>
      </c>
      <c r="B10" s="13" t="s">
        <v>18</v>
      </c>
      <c r="C10" s="12">
        <f>'[1]فندق بغداد'!C10+[1]فلسطين!C10+[1]سدير!C10+[1]استثمارات!C10+[1]عشتار!C10+[1]سندباد!C10</f>
        <v>33322867</v>
      </c>
      <c r="D10" s="8">
        <v>2600</v>
      </c>
      <c r="E10" s="13" t="s">
        <v>19</v>
      </c>
      <c r="F10" s="12">
        <f>'[1]فندق بغداد'!F10+[1]فلسطين!F10+[1]سدير!F10+[1]استثمارات!F10+[1]عشتار!F10+[1]سندباد!F10</f>
        <v>4382564</v>
      </c>
    </row>
    <row r="11" spans="1:6" ht="18" customHeight="1">
      <c r="A11" s="8">
        <v>700</v>
      </c>
      <c r="B11" s="13" t="s">
        <v>20</v>
      </c>
      <c r="C11" s="12">
        <f>'[1]فندق بغداد'!C11+[1]فلسطين!C11+[1]سدير!C11+[1]استثمارات!C11+[1]عشتار!C11+[1]سندباد!C11</f>
        <v>37728062</v>
      </c>
      <c r="D11" s="8">
        <v>2700</v>
      </c>
      <c r="E11" s="13" t="s">
        <v>21</v>
      </c>
      <c r="F11" s="12">
        <f>'[1]فندق بغداد'!F11+[1]فلسطين!F11+[1]سدير!F11+[1]استثمارات!F11+[1]عشتار!F11+[1]سندباد!F11</f>
        <v>11363318</v>
      </c>
    </row>
    <row r="12" spans="1:6" ht="18" customHeight="1">
      <c r="A12" s="8">
        <v>800</v>
      </c>
      <c r="B12" s="15" t="s">
        <v>22</v>
      </c>
      <c r="C12" s="12">
        <f>'[1]فندق بغداد'!C12+[1]فلسطين!C12+[1]سدير!C12+[1]استثمارات!C12+[1]عشتار!C12+[1]سندباد!C12</f>
        <v>71050929</v>
      </c>
      <c r="D12" s="8">
        <v>2800</v>
      </c>
      <c r="E12" s="13" t="s">
        <v>23</v>
      </c>
      <c r="F12" s="12">
        <f>'[1]فندق بغداد'!F12+[1]فلسطين!F12+[1]سدير!F12+[1]استثمارات!F12+[1]عشتار!F12+[1]سندباد!F12</f>
        <v>582653</v>
      </c>
    </row>
    <row r="13" spans="1:6" ht="18" customHeight="1">
      <c r="A13" s="8">
        <v>900</v>
      </c>
      <c r="B13" s="13" t="s">
        <v>24</v>
      </c>
      <c r="C13" s="12">
        <f>'[1]فندق بغداد'!C13+[1]فلسطين!C13+[1]سدير!C13+[1]استثمارات!C13+[1]عشتار!C13+[1]سندباد!C13</f>
        <v>12977753</v>
      </c>
      <c r="D13" s="8">
        <v>2900</v>
      </c>
      <c r="E13" s="13" t="s">
        <v>25</v>
      </c>
      <c r="F13" s="12">
        <f>'[1]فندق بغداد'!F13+[1]فلسطين!F13+[1]سدير!F13+[1]استثمارات!F13+[1]عشتار!F13+[1]سندباد!F13</f>
        <v>0</v>
      </c>
    </row>
    <row r="14" spans="1:6" ht="18" customHeight="1">
      <c r="A14" s="8">
        <v>1000</v>
      </c>
      <c r="B14" s="13" t="s">
        <v>26</v>
      </c>
      <c r="C14" s="12">
        <f>'[1]فندق بغداد'!C14+[1]فلسطين!C14+[1]سدير!C14+[1]استثمارات!C14+[1]عشتار!C14+[1]سندباد!C14</f>
        <v>2666425</v>
      </c>
      <c r="D14" s="8">
        <v>3000</v>
      </c>
      <c r="E14" s="13" t="s">
        <v>27</v>
      </c>
      <c r="F14" s="12">
        <f>'[1]فندق بغداد'!F14+[1]فلسطين!F14+[1]سدير!F14+[1]استثمارات!F14+[1]عشتار!F14+[1]سندباد!F14</f>
        <v>10780665</v>
      </c>
    </row>
    <row r="15" spans="1:6" ht="18" customHeight="1">
      <c r="A15" s="8">
        <v>1100</v>
      </c>
      <c r="B15" s="13" t="s">
        <v>28</v>
      </c>
      <c r="C15" s="12">
        <f>'[1]فندق بغداد'!C15+[1]فلسطين!C15+[1]سدير!C15+[1]استثمارات!C15+[1]عشتار!C15+[1]سندباد!C15</f>
        <v>4937578</v>
      </c>
      <c r="D15" s="8">
        <v>3100</v>
      </c>
      <c r="E15" s="13" t="s">
        <v>29</v>
      </c>
      <c r="F15" s="12">
        <f>'[1]فندق بغداد'!F15+[1]فلسطين!F15+[1]سدير!F15+[1]استثمارات!F15+[1]عشتار!F15+[1]سندباد!F15</f>
        <v>813180</v>
      </c>
    </row>
    <row r="16" spans="1:6" ht="18" customHeight="1">
      <c r="A16" s="8">
        <v>1200</v>
      </c>
      <c r="B16" s="13" t="s">
        <v>30</v>
      </c>
      <c r="C16" s="12">
        <f>'[1]فندق بغداد'!C16+[1]فلسطين!C16+[1]سدير!C16+[1]استثمارات!C16+[1]عشتار!C16+[1]سندباد!C16</f>
        <v>10706600</v>
      </c>
      <c r="D16" s="8">
        <v>3200</v>
      </c>
      <c r="E16" s="13" t="s">
        <v>31</v>
      </c>
      <c r="F16" s="12">
        <f>'[1]فندق بغداد'!F16+[1]فلسطين!F16+[1]سدير!F16+[1]استثمارات!F16+[1]عشتار!F16+[1]سندباد!F16</f>
        <v>9967485</v>
      </c>
    </row>
    <row r="17" spans="1:14" ht="18" customHeight="1">
      <c r="A17" s="8">
        <v>1300</v>
      </c>
      <c r="B17" s="13" t="s">
        <v>32</v>
      </c>
      <c r="C17" s="12">
        <f>'[1]فندق بغداد'!C17+[1]فلسطين!C17+[1]سدير!C17+[1]استثمارات!C17+[1]عشتار!C17+[1]سندباد!C17</f>
        <v>436279</v>
      </c>
      <c r="D17" s="8">
        <v>3300</v>
      </c>
      <c r="E17" s="13" t="s">
        <v>33</v>
      </c>
      <c r="F17" s="12">
        <f>'[1]فندق بغداد'!F17+[1]فلسطين!F17+[1]سدير!F17+[1]استثمارات!F17+[1]عشتار!F17+[1]سندباد!F17</f>
        <v>-1658595</v>
      </c>
    </row>
    <row r="18" spans="1:14" ht="18" customHeight="1">
      <c r="A18" s="8">
        <v>1310</v>
      </c>
      <c r="B18" s="13" t="s">
        <v>34</v>
      </c>
      <c r="C18" s="12">
        <f>'[1]فندق بغداد'!C18+[1]فلسطين!C18+[1]سدير!C18+[1]استثمارات!C18+[1]عشتار!C18+[1]سندباد!C18</f>
        <v>436279</v>
      </c>
      <c r="D18" s="8">
        <v>3400</v>
      </c>
      <c r="E18" s="13" t="s">
        <v>35</v>
      </c>
      <c r="F18" s="12">
        <f>'[1]فندق بغداد'!F18+[1]فلسطين!F18+[1]سدير!F18+[1]استثمارات!F18+[1]عشتار!F18+[1]سندباد!F18</f>
        <v>8308890</v>
      </c>
    </row>
    <row r="19" spans="1:14" ht="18" customHeight="1">
      <c r="A19" s="8">
        <v>1320</v>
      </c>
      <c r="B19" s="13" t="s">
        <v>36</v>
      </c>
      <c r="C19" s="12">
        <f>'[1]فندق بغداد'!C19+[1]فلسطين!C19+[1]سدير!C19+[1]استثمارات!C19+[1]عشتار!C19+[1]سندباد!C19</f>
        <v>0</v>
      </c>
      <c r="D19" s="8">
        <v>3420</v>
      </c>
      <c r="E19" s="16" t="s">
        <v>37</v>
      </c>
      <c r="F19" s="12">
        <f>'[1]فندق بغداد'!F19+[1]فلسطين!F19+[1]سدير!F19+[1]استثمارات!F19+[1]عشتار!F19+[1]سندباد!F19</f>
        <v>4522992</v>
      </c>
    </row>
    <row r="20" spans="1:14" ht="18" customHeight="1">
      <c r="A20" s="8">
        <v>1330</v>
      </c>
      <c r="B20" s="13" t="s">
        <v>38</v>
      </c>
      <c r="C20" s="12">
        <f>'[1]فندق بغداد'!C20+[1]فلسطين!C20+[1]سدير!C20+[1]استثمارات!C20+[1]عشتار!C20+[1]سندباد!C20</f>
        <v>0</v>
      </c>
      <c r="D20" s="8">
        <v>3421</v>
      </c>
      <c r="E20" s="17" t="s">
        <v>39</v>
      </c>
      <c r="F20" s="12">
        <f>'[1]فندق بغداد'!F20+[1]فلسطين!F20+[1]سدير!F20+[1]استثمارات!F20+[1]عشتار!F20+[1]سندباد!F20</f>
        <v>4522992</v>
      </c>
    </row>
    <row r="21" spans="1:14" ht="18" customHeight="1">
      <c r="A21" s="8">
        <v>1340</v>
      </c>
      <c r="B21" s="13" t="s">
        <v>40</v>
      </c>
      <c r="C21" s="12">
        <f>'[1]فندق بغداد'!C21+[1]فلسطين!C21+[1]سدير!C21+[1]استثمارات!C21+[1]عشتار!C21+[1]سندباد!C21</f>
        <v>0</v>
      </c>
      <c r="D21" s="8">
        <v>3422</v>
      </c>
      <c r="E21" s="17" t="s">
        <v>41</v>
      </c>
      <c r="F21" s="12">
        <f>'[1]فندق بغداد'!F21+[1]فلسطين!F21+[1]سدير!F21+[1]استثمارات!F21+[1]عشتار!F21+[1]سندباد!F21</f>
        <v>0</v>
      </c>
    </row>
    <row r="22" spans="1:14" ht="18" customHeight="1">
      <c r="A22" s="8">
        <v>1400</v>
      </c>
      <c r="B22" s="13" t="s">
        <v>42</v>
      </c>
      <c r="C22" s="12">
        <f>'[1]فندق بغداد'!C22+[1]فلسطين!C22+[1]سدير!C22+[1]استثمارات!C22+[1]عشتار!C22+[1]سندباد!C22</f>
        <v>51251540</v>
      </c>
      <c r="D22" s="8">
        <v>3423</v>
      </c>
      <c r="E22" s="17" t="s">
        <v>43</v>
      </c>
      <c r="F22" s="12">
        <f>'[1]فندق بغداد'!F22+[1]فلسطين!F22+[1]سدير!F22+[1]استثمارات!F22+[1]عشتار!F22+[1]سندباد!F22</f>
        <v>0</v>
      </c>
    </row>
    <row r="23" spans="1:14" ht="18" customHeight="1">
      <c r="A23" s="8">
        <v>1500</v>
      </c>
      <c r="B23" s="13" t="s">
        <v>44</v>
      </c>
      <c r="C23" s="12">
        <f>'[1]فندق بغداد'!C23+[1]فلسطين!C23+[1]سدير!C23+[1]استثمارات!C23+[1]عشتار!C23+[1]سندباد!C23</f>
        <v>5653768</v>
      </c>
      <c r="D23" s="8">
        <v>3424</v>
      </c>
      <c r="E23" s="17" t="s">
        <v>45</v>
      </c>
      <c r="F23" s="12">
        <f>'[1]فندق بغداد'!F23+[1]فلسطين!F23+[1]سدير!F23+[1]استثمارات!F23+[1]عشتار!F23+[1]سندباد!F23</f>
        <v>0</v>
      </c>
    </row>
    <row r="24" spans="1:14" ht="18" customHeight="1">
      <c r="A24" s="8">
        <v>1600</v>
      </c>
      <c r="B24" s="13" t="s">
        <v>46</v>
      </c>
      <c r="C24" s="12">
        <f>'[1]فندق بغداد'!C24+[1]فلسطين!C24+[1]سدير!C24+[1]استثمارات!C24+[1]عشتار!C24+[1]سندباد!C24</f>
        <v>57341587</v>
      </c>
      <c r="D24" s="8">
        <v>3430</v>
      </c>
      <c r="E24" s="13" t="s">
        <v>47</v>
      </c>
      <c r="F24" s="12">
        <f>'[1]فندق بغداد'!F24+[1]فلسطين!F24+[1]سدير!F24+[1]استثمارات!F24+[1]عشتار!F24+[1]سندباد!F24</f>
        <v>4387967</v>
      </c>
    </row>
    <row r="25" spans="1:14" ht="18" customHeight="1">
      <c r="A25" s="8">
        <v>1700</v>
      </c>
      <c r="B25" s="13" t="s">
        <v>48</v>
      </c>
      <c r="C25" s="12">
        <f>'[1]فندق بغداد'!C25+[1]فلسطين!C25+[1]سدير!C25+[1]استثمارات!C25+[1]عشتار!C25+[1]سندباد!C25</f>
        <v>19613525</v>
      </c>
      <c r="D25" s="8">
        <v>3440</v>
      </c>
      <c r="E25" s="13" t="s">
        <v>49</v>
      </c>
      <c r="F25" s="12">
        <f>'[1]فندق بغداد'!F25+[1]فلسطين!F25+[1]سدير!F25+[1]استثمارات!F25+[1]عشتار!F25+[1]سندباد!F25</f>
        <v>-602069</v>
      </c>
    </row>
    <row r="26" spans="1:14" ht="18" customHeight="1">
      <c r="A26" s="8">
        <v>1800</v>
      </c>
      <c r="B26" s="13" t="s">
        <v>50</v>
      </c>
      <c r="C26" s="12">
        <f>'[1]فندق بغداد'!C26+[1]فلسطين!C26+[1]سدير!C26+[1]استثمارات!C26+[1]عشتار!C26+[1]سندباد!C26</f>
        <v>3002742</v>
      </c>
      <c r="D26" s="8">
        <v>3450</v>
      </c>
      <c r="E26" s="13" t="s">
        <v>51</v>
      </c>
      <c r="F26" s="12">
        <f>'[1]فندق بغداد'!F26+[1]فلسطين!F26+[1]سدير!F26+[1]استثمارات!F26+[1]عشتار!F26+[1]سندباد!F26</f>
        <v>0</v>
      </c>
    </row>
    <row r="27" spans="1:14" ht="18" customHeight="1">
      <c r="A27" s="8">
        <v>1900</v>
      </c>
      <c r="B27" s="13" t="s">
        <v>52</v>
      </c>
      <c r="C27" s="12">
        <f>'[1]فندق بغداد'!C27+[1]فلسطين!C27+[1]سدير!C27+[1]استثمارات!C27+[1]عشتار!C27+[1]سندباد!C27</f>
        <v>33322867</v>
      </c>
      <c r="D27" s="8">
        <v>3500</v>
      </c>
      <c r="E27" s="13" t="s">
        <v>53</v>
      </c>
      <c r="F27" s="12">
        <f>'[1]فندق بغداد'!F27+[1]فلسطين!F27+[1]سدير!F27+[1]استثمارات!F27+[1]عشتار!F27+[1]سندباد!F27</f>
        <v>4387967</v>
      </c>
    </row>
    <row r="28" spans="1:14" ht="18" customHeight="1">
      <c r="A28" s="8">
        <v>2000</v>
      </c>
      <c r="B28" s="13" t="s">
        <v>54</v>
      </c>
      <c r="C28" s="12">
        <f>'[1]فندق بغداد'!C28+[1]فلسطين!C28+[1]سدير!C28+[1]استثمارات!C28+[1]عشتار!C28+[1]سندباد!C28</f>
        <v>71050929</v>
      </c>
      <c r="D28" s="8">
        <v>3600</v>
      </c>
      <c r="E28" s="13" t="s">
        <v>55</v>
      </c>
      <c r="F28" s="12">
        <f>'[1]فندق بغداد'!F28+[1]فلسطين!F28+[1]سدير!F28+[1]استثمارات!F28+[1]عشتار!F28+[1]سندباد!F28</f>
        <v>5579518</v>
      </c>
    </row>
    <row r="29" spans="1:14" ht="17.100000000000001" hidden="1" customHeight="1">
      <c r="B29" s="18"/>
      <c r="C29" s="18"/>
      <c r="D29" s="18"/>
      <c r="E29" s="18"/>
      <c r="F29" s="19"/>
    </row>
    <row r="30" spans="1:14" ht="17.100000000000001" hidden="1" customHeight="1">
      <c r="A30" s="3" t="s">
        <v>56</v>
      </c>
      <c r="B30" s="3"/>
      <c r="C30" s="19">
        <f>C12-C28</f>
        <v>0</v>
      </c>
      <c r="D30" s="18"/>
      <c r="E30" s="18"/>
      <c r="F30" s="19"/>
      <c r="G30" s="1" t="s">
        <v>57</v>
      </c>
      <c r="H30" s="1" t="s">
        <v>58</v>
      </c>
      <c r="I30" s="1" t="s">
        <v>59</v>
      </c>
      <c r="J30" s="1" t="s">
        <v>60</v>
      </c>
      <c r="K30" s="1" t="s">
        <v>61</v>
      </c>
      <c r="L30" s="1" t="s">
        <v>62</v>
      </c>
      <c r="M30" s="1" t="s">
        <v>63</v>
      </c>
      <c r="N30" s="1" t="s">
        <v>64</v>
      </c>
    </row>
    <row r="31" spans="1:14" ht="17.100000000000001" hidden="1" customHeight="1">
      <c r="A31" s="28" t="s">
        <v>65</v>
      </c>
      <c r="B31" s="28"/>
      <c r="C31" s="19"/>
      <c r="F31" s="1" t="s">
        <v>66</v>
      </c>
      <c r="G31" s="1" t="e">
        <f>'[1]فندق بغداد'!G31+#REF!+#REF!+#REF!+[1]سدير!G31+#REF!+[1]استثمارات!G31+[1]عشتار!G31+#REF!+#REF!+#REF!+'[1]تجارة السيارات'!G31</f>
        <v>#REF!</v>
      </c>
      <c r="H31" s="1" t="e">
        <f>'[1]فندق بغداد'!H31+#REF!+#REF!+#REF!+[1]سدير!H31+#REF!+[1]استثمارات!H31+[1]عشتار!H31+#REF!+#REF!+#REF!+'[1]تجارة السيارات'!H31</f>
        <v>#REF!</v>
      </c>
      <c r="I31" s="1" t="e">
        <f>'[1]فندق بغداد'!I31+#REF!+#REF!+#REF!+[1]سدير!I31+#REF!+[1]استثمارات!I31+[1]عشتار!I31+#REF!+#REF!+#REF!+'[1]تجارة السيارات'!I31</f>
        <v>#REF!</v>
      </c>
      <c r="J31" s="1" t="e">
        <f>'[1]فندق بغداد'!J31+#REF!+#REF!+#REF!+[1]سدير!J31+#REF!+[1]استثمارات!J31+[1]عشتار!J31+#REF!+#REF!+#REF!+'[1]تجارة السيارات'!J31</f>
        <v>#REF!</v>
      </c>
      <c r="K31" s="1" t="e">
        <f>'[1]فندق بغداد'!K31+#REF!+#REF!+#REF!+[1]سدير!K31+#REF!+[1]استثمارات!K31+[1]عشتار!K31+#REF!+#REF!+#REF!+'[1]تجارة السيارات'!K31</f>
        <v>#REF!</v>
      </c>
      <c r="L31" s="1" t="e">
        <f>'[1]فندق بغداد'!L31+#REF!+#REF!+#REF!+[1]سدير!L31+#REF!+[1]استثمارات!L31+[1]عشتار!L31+#REF!+#REF!+#REF!+'[1]تجارة السيارات'!L31</f>
        <v>#REF!</v>
      </c>
      <c r="M31" s="1" t="e">
        <f>'[1]فندق بغداد'!M31+#REF!+#REF!+#REF!+[1]سدير!M31+#REF!+[1]استثمارات!M31+[1]عشتار!M31+#REF!+#REF!+#REF!+'[1]تجارة السيارات'!M31</f>
        <v>#REF!</v>
      </c>
      <c r="N31" s="1" t="e">
        <f>'[1]فندق بغداد'!N31+#REF!+#REF!+#REF!+[1]سدير!N31+#REF!+[1]استثمارات!N31+[1]عشتار!N31+#REF!+#REF!+#REF!+'[1]تجارة السيارات'!N31</f>
        <v>#REF!</v>
      </c>
    </row>
    <row r="32" spans="1:14" ht="17.100000000000001" hidden="1" customHeight="1">
      <c r="A32" s="28" t="s">
        <v>67</v>
      </c>
      <c r="B32" s="28"/>
      <c r="C32" s="19"/>
      <c r="F32" s="1" t="s">
        <v>68</v>
      </c>
      <c r="H32" s="1" t="e">
        <f>'[1]فندق بغداد'!H32+#REF!+#REF!+#REF!+[1]سدير!H32+#REF!+[1]استثمارات!H32+[1]عشتار!H32+#REF!+#REF!+#REF!</f>
        <v>#REF!</v>
      </c>
      <c r="I32" s="1" t="e">
        <f>'[1]فندق بغداد'!I32+#REF!+#REF!+#REF!+[1]سدير!I32+#REF!+[1]استثمارات!I32+[1]عشتار!I32+#REF!+#REF!+#REF!</f>
        <v>#REF!</v>
      </c>
      <c r="J32" s="1" t="e">
        <f>'[1]فندق بغداد'!J32+#REF!+#REF!+#REF!+[1]سدير!J32+#REF!+[1]استثمارات!J32+[1]عشتار!J32+#REF!+#REF!+#REF!</f>
        <v>#REF!</v>
      </c>
      <c r="K32" s="1" t="e">
        <f>'[1]فندق بغداد'!K32+#REF!+#REF!+#REF!+[1]سدير!K32+#REF!+[1]استثمارات!K32+[1]عشتار!K32+#REF!+#REF!+#REF!</f>
        <v>#REF!</v>
      </c>
      <c r="L32" s="1" t="e">
        <f>'[1]فندق بغداد'!L32+#REF!+#REF!+#REF!+[1]سدير!L32+#REF!+[1]استثمارات!L32+[1]عشتار!L32+#REF!+#REF!+#REF!</f>
        <v>#REF!</v>
      </c>
      <c r="M32" s="1" t="e">
        <f>'[1]فندق بغداد'!M32+#REF!+#REF!+#REF!+[1]سدير!M32+#REF!+[1]استثمارات!M32+[1]عشتار!M32+#REF!+#REF!+#REF!</f>
        <v>#REF!</v>
      </c>
      <c r="N32" s="1" t="e">
        <f>'[1]فندق بغداد'!N32+#REF!+#REF!+#REF!+[1]سدير!N32+#REF!+[1]استثمارات!N32+[1]عشتار!N32+#REF!+#REF!+#REF!</f>
        <v>#REF!</v>
      </c>
    </row>
    <row r="33" spans="1:14" ht="17.100000000000001" hidden="1" customHeight="1">
      <c r="A33" s="28" t="s">
        <v>69</v>
      </c>
      <c r="B33" s="28"/>
      <c r="C33" s="19"/>
      <c r="E33" s="1">
        <f>F18-E37</f>
        <v>0</v>
      </c>
      <c r="F33" s="1" t="s">
        <v>70</v>
      </c>
      <c r="G33" s="1" t="e">
        <f>'[1]فندق بغداد'!G33+#REF!+#REF!+#REF!+[1]سدير!G33+#REF!+[1]استثمارات!G32+[1]استثمارات!G33+[1]عشتار!G33+#REF!+#REF!+'[1]فندق بصرة'!G33+#REF!</f>
        <v>#REF!</v>
      </c>
      <c r="H33" s="1" t="e">
        <f>'[1]فندق بغداد'!H33+#REF!+#REF!+#REF!+[1]سدير!H33+#REF!+[1]استثمارات!H32+[1]استثمارات!H33+[1]عشتار!H33+#REF!+#REF!+'[1]فندق بصرة'!H33+#REF!</f>
        <v>#REF!</v>
      </c>
      <c r="I33" s="1" t="e">
        <f>'[1]فندق بغداد'!I33+#REF!+#REF!+#REF!+[1]سدير!I33+#REF!+[1]استثمارات!I32+[1]استثمارات!I33+[1]عشتار!I33+#REF!+#REF!+'[1]فندق بصرة'!I33+#REF!</f>
        <v>#REF!</v>
      </c>
      <c r="J33" s="1" t="e">
        <f>'[1]فندق بغداد'!J33+#REF!+#REF!+#REF!+[1]سدير!J33+#REF!+[1]استثمارات!J32+[1]استثمارات!J33+[1]عشتار!J33+#REF!+#REF!+'[1]فندق بصرة'!J33+#REF!</f>
        <v>#REF!</v>
      </c>
      <c r="K33" s="1" t="e">
        <f>'[1]فندق بغداد'!K33+#REF!+#REF!+#REF!+[1]سدير!K33+#REF!+[1]استثمارات!K32+[1]استثمارات!K33+[1]عشتار!K33+#REF!+#REF!+'[1]فندق بصرة'!K33+#REF!</f>
        <v>#REF!</v>
      </c>
      <c r="L33" s="1" t="e">
        <f>'[1]فندق بغداد'!L33+#REF!+#REF!+#REF!+[1]سدير!L33+#REF!+[1]استثمارات!L32+[1]استثمارات!L33+[1]عشتار!L33+#REF!+#REF!+'[1]فندق بصرة'!L33+#REF!</f>
        <v>#REF!</v>
      </c>
      <c r="M33" s="1" t="e">
        <f>'[1]فندق بغداد'!M33+#REF!+#REF!+#REF!+[1]سدير!M33+#REF!+[1]استثمارات!M32+[1]استثمارات!M33+[1]عشتار!M33+#REF!+#REF!+'[1]فندق بصرة'!M33+#REF!</f>
        <v>#REF!</v>
      </c>
      <c r="N33" s="1" t="e">
        <f>'[1]فندق بغداد'!N33+#REF!+#REF!+#REF!+[1]سدير!N33+#REF!+[1]استثمارات!N32+[1]استثمارات!N33+[1]عشتار!N33+#REF!+#REF!+'[1]فندق بصرة'!N33+#REF!</f>
        <v>#REF!</v>
      </c>
    </row>
    <row r="34" spans="1:14" ht="17.100000000000001" hidden="1" customHeight="1">
      <c r="A34" s="29" t="s">
        <v>71</v>
      </c>
      <c r="B34" s="29"/>
      <c r="C34" s="29"/>
    </row>
    <row r="35" spans="1:14" ht="17.100000000000001" hidden="1" customHeight="1">
      <c r="A35" s="20" t="s">
        <v>72</v>
      </c>
      <c r="B35" s="21" t="s">
        <v>73</v>
      </c>
      <c r="C35" s="21" t="s">
        <v>74</v>
      </c>
    </row>
    <row r="36" spans="1:14" ht="17.100000000000001" hidden="1" customHeight="1">
      <c r="A36" s="22" t="s">
        <v>75</v>
      </c>
      <c r="B36" s="23">
        <f>F9/F27</f>
        <v>3.5884230669920716</v>
      </c>
      <c r="C36" s="23"/>
    </row>
    <row r="37" spans="1:14" ht="17.100000000000001" hidden="1" customHeight="1">
      <c r="A37" s="22" t="s">
        <v>76</v>
      </c>
      <c r="B37" s="23">
        <f>F9/C13</f>
        <v>1.2132980185398814</v>
      </c>
      <c r="C37" s="23"/>
      <c r="E37" s="1">
        <f>F26+F25+F24+F19</f>
        <v>8308890</v>
      </c>
      <c r="F37" s="1">
        <f>F19+F24+F25+F26</f>
        <v>8308890</v>
      </c>
    </row>
    <row r="38" spans="1:14" ht="17.100000000000001" hidden="1" customHeight="1">
      <c r="A38" s="22" t="s">
        <v>77</v>
      </c>
      <c r="B38" s="23">
        <f>C24/C11</f>
        <v>1.5198656904242789</v>
      </c>
      <c r="C38" s="23"/>
    </row>
    <row r="39" spans="1:14" ht="17.100000000000001" hidden="1" customHeight="1">
      <c r="A39" s="22" t="s">
        <v>78</v>
      </c>
      <c r="B39" s="23">
        <f>C23/C11</f>
        <v>0.14985577578832435</v>
      </c>
      <c r="C39" s="23"/>
    </row>
    <row r="40" spans="1:14" ht="17.100000000000001" hidden="1" customHeight="1">
      <c r="A40" s="22" t="s">
        <v>79</v>
      </c>
      <c r="B40" s="23"/>
      <c r="C40" s="23">
        <f>C19/C25*100</f>
        <v>0</v>
      </c>
    </row>
    <row r="41" spans="1:14" ht="17.100000000000001" hidden="1" customHeight="1">
      <c r="A41" s="22" t="s">
        <v>80</v>
      </c>
      <c r="B41" s="23"/>
      <c r="C41" s="23">
        <f>F19/C27*100</f>
        <v>13.573237860955961</v>
      </c>
    </row>
    <row r="42" spans="1:14" ht="17.100000000000001" hidden="1" customHeight="1">
      <c r="A42" s="22" t="s">
        <v>81</v>
      </c>
      <c r="B42" s="23"/>
      <c r="C42" s="23">
        <f>C9/C28*100</f>
        <v>0</v>
      </c>
    </row>
    <row r="43" spans="1:14" ht="17.100000000000001" hidden="1" customHeight="1">
      <c r="A43" s="22" t="s">
        <v>82</v>
      </c>
      <c r="B43" s="23">
        <f>C10/F14</f>
        <v>3.0909843687750245</v>
      </c>
      <c r="C43" s="23"/>
    </row>
    <row r="44" spans="1:14" ht="17.100000000000001" hidden="1" customHeight="1">
      <c r="A44" s="22" t="s">
        <v>83</v>
      </c>
      <c r="B44" s="23">
        <f>F19/F16</f>
        <v>0.45377464826884617</v>
      </c>
      <c r="C44" s="23"/>
    </row>
    <row r="45" spans="1:14" ht="17.100000000000001" hidden="1" customHeight="1">
      <c r="A45" s="22" t="s">
        <v>84</v>
      </c>
      <c r="B45" s="23"/>
      <c r="C45" s="23">
        <f>C7/C28*100</f>
        <v>46.527263563295563</v>
      </c>
    </row>
    <row r="46" spans="1:14" ht="17.100000000000001" hidden="1" customHeight="1">
      <c r="A46" s="22" t="s">
        <v>85</v>
      </c>
      <c r="B46" s="23">
        <f>F19/C5</f>
        <v>0.23985777146122322</v>
      </c>
      <c r="C46" s="23"/>
    </row>
    <row r="47" spans="1:14" ht="17.100000000000001" hidden="1" customHeight="1">
      <c r="A47" s="24" t="s">
        <v>86</v>
      </c>
      <c r="B47" s="1">
        <f>F6/C17</f>
        <v>18.621437199590172</v>
      </c>
    </row>
    <row r="48" spans="1:14" ht="17.100000000000001" hidden="1" customHeight="1"/>
    <row r="49" ht="17.100000000000001" hidden="1" customHeight="1"/>
    <row r="71" spans="6:6" ht="17.100000000000001" customHeight="1">
      <c r="F71" s="1">
        <f>F19+F24+F25+F26</f>
        <v>8308890</v>
      </c>
    </row>
  </sheetData>
  <mergeCells count="6">
    <mergeCell ref="A34:C34"/>
    <mergeCell ref="A1:F1"/>
    <mergeCell ref="A2:B2"/>
    <mergeCell ref="A31:B31"/>
    <mergeCell ref="A32:B32"/>
    <mergeCell ref="A33:B33"/>
  </mergeCells>
  <printOptions horizontalCentered="1" verticalCentered="1"/>
  <pageMargins left="1" right="1.1499999999999999" top="0.7" bottom="0.7" header="0.75" footer="0.3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6"/>
  <sheetViews>
    <sheetView rightToLeft="1" tabSelected="1" view="pageBreakPreview" zoomScaleSheetLayoutView="100" workbookViewId="0">
      <selection activeCell="B27" sqref="B27"/>
    </sheetView>
  </sheetViews>
  <sheetFormatPr defaultRowHeight="17.100000000000001" customHeight="1"/>
  <cols>
    <col min="1" max="1" width="7.7109375" style="1" customWidth="1"/>
    <col min="2" max="2" width="48.140625" style="1" customWidth="1"/>
    <col min="3" max="3" width="13.7109375" style="1" customWidth="1"/>
    <col min="4" max="4" width="7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8" customHeight="1">
      <c r="A1" s="26" t="s">
        <v>87</v>
      </c>
      <c r="B1" s="26"/>
      <c r="C1" s="26"/>
      <c r="D1" s="26"/>
      <c r="E1" s="26"/>
      <c r="F1" s="26"/>
    </row>
    <row r="2" spans="1:6" ht="18" customHeight="1">
      <c r="A2" s="30" t="s">
        <v>95</v>
      </c>
      <c r="B2" s="30"/>
      <c r="C2" s="2"/>
      <c r="D2" s="2"/>
      <c r="E2" s="2"/>
      <c r="F2" s="2"/>
    </row>
    <row r="3" spans="1:6" ht="18" customHeight="1">
      <c r="A3" s="3" t="s">
        <v>1</v>
      </c>
      <c r="B3" s="3"/>
      <c r="C3" s="4"/>
      <c r="D3" s="4"/>
      <c r="E3" s="4"/>
      <c r="F3" s="5" t="s">
        <v>2</v>
      </c>
    </row>
    <row r="4" spans="1:6" ht="18" customHeight="1">
      <c r="A4" s="9" t="s">
        <v>3</v>
      </c>
      <c r="B4" s="25" t="s">
        <v>88</v>
      </c>
      <c r="C4" s="9" t="s">
        <v>89</v>
      </c>
      <c r="D4" s="9" t="s">
        <v>3</v>
      </c>
      <c r="E4" s="25" t="s">
        <v>90</v>
      </c>
      <c r="F4" s="9" t="s">
        <v>91</v>
      </c>
    </row>
    <row r="5" spans="1:6" ht="18" customHeight="1">
      <c r="A5" s="8">
        <v>100</v>
      </c>
      <c r="B5" s="13" t="s">
        <v>8</v>
      </c>
      <c r="C5" s="12">
        <f>'[1]نقل بري'!C5+[1]البادية!C5+'[1]بغداد العراق'!C5+'[1]نقل المنتجات'!C5</f>
        <v>21100000</v>
      </c>
      <c r="D5" s="8">
        <v>2100</v>
      </c>
      <c r="E5" s="13" t="s">
        <v>9</v>
      </c>
      <c r="F5" s="14">
        <f>'[1]نقل بري'!F5+[1]البادية!F5+'[1]بغداد العراق'!F5+'[1]نقل المنتجات'!F5</f>
        <v>1169508</v>
      </c>
    </row>
    <row r="6" spans="1:6" ht="18" customHeight="1">
      <c r="A6" s="8">
        <v>200</v>
      </c>
      <c r="B6" s="13" t="s">
        <v>10</v>
      </c>
      <c r="C6" s="12">
        <f>'[1]نقل بري'!C6+[1]البادية!C6+'[1]بغداد العراق'!C6+'[1]نقل المنتجات'!C6</f>
        <v>4078391</v>
      </c>
      <c r="D6" s="8">
        <v>2200</v>
      </c>
      <c r="E6" s="13" t="s">
        <v>11</v>
      </c>
      <c r="F6" s="12">
        <f>'[1]نقل بري'!F6+[1]البادية!F6+'[1]بغداد العراق'!F6+'[1]نقل المنتجات'!F6</f>
        <v>2155700</v>
      </c>
    </row>
    <row r="7" spans="1:6" ht="18" customHeight="1">
      <c r="A7" s="8">
        <v>300</v>
      </c>
      <c r="B7" s="13" t="s">
        <v>12</v>
      </c>
      <c r="C7" s="12">
        <f>'[1]نقل بري'!C7+[1]البادية!C7+'[1]بغداد العراق'!C7+'[1]نقل المنتجات'!C7</f>
        <v>25178391</v>
      </c>
      <c r="D7" s="8">
        <v>2300</v>
      </c>
      <c r="E7" s="13" t="s">
        <v>13</v>
      </c>
      <c r="F7" s="12">
        <f>'[1]نقل بري'!F7+[1]البادية!F7+'[1]بغداد العراق'!F7+'[1]نقل المنتجات'!F7</f>
        <v>2769767</v>
      </c>
    </row>
    <row r="8" spans="1:6" ht="18" customHeight="1">
      <c r="A8" s="8">
        <v>400</v>
      </c>
      <c r="B8" s="13" t="s">
        <v>14</v>
      </c>
      <c r="C8" s="12">
        <f>'[1]نقل بري'!C8+[1]البادية!C8+'[1]بغداد العراق'!C8+'[1]نقل المنتجات'!C8</f>
        <v>4007203</v>
      </c>
      <c r="D8" s="8">
        <v>2400</v>
      </c>
      <c r="E8" s="13" t="s">
        <v>15</v>
      </c>
      <c r="F8" s="12">
        <f>'[1]نقل بري'!F8+[1]البادية!F8+'[1]بغداد العراق'!F8+'[1]نقل المنتجات'!F8</f>
        <v>0</v>
      </c>
    </row>
    <row r="9" spans="1:6" ht="18" customHeight="1">
      <c r="A9" s="8">
        <v>500</v>
      </c>
      <c r="B9" s="13" t="s">
        <v>16</v>
      </c>
      <c r="C9" s="12">
        <f>'[1]نقل بري'!C9+[1]البادية!C9+'[1]بغداد العراق'!C9+'[1]نقل المنتجات'!C9</f>
        <v>0</v>
      </c>
      <c r="D9" s="8">
        <v>2500</v>
      </c>
      <c r="E9" s="13" t="s">
        <v>17</v>
      </c>
      <c r="F9" s="12">
        <f>'[1]نقل بري'!F9+[1]البادية!F9+'[1]بغداد العراق'!F9+'[1]نقل المنتجات'!F9</f>
        <v>4925467</v>
      </c>
    </row>
    <row r="10" spans="1:6" ht="18" customHeight="1">
      <c r="A10" s="8">
        <v>600</v>
      </c>
      <c r="B10" s="13" t="s">
        <v>18</v>
      </c>
      <c r="C10" s="12">
        <f>'[1]نقل بري'!C10+[1]البادية!C10+'[1]بغداد العراق'!C10+'[1]نقل المنتجات'!C10</f>
        <v>29185594</v>
      </c>
      <c r="D10" s="8">
        <v>2600</v>
      </c>
      <c r="E10" s="13" t="s">
        <v>19</v>
      </c>
      <c r="F10" s="12">
        <f>'[1]نقل بري'!F10+[1]البادية!F10+'[1]بغداد العراق'!F10+'[1]نقل المنتجات'!F10</f>
        <v>1330210</v>
      </c>
    </row>
    <row r="11" spans="1:6" ht="18" customHeight="1">
      <c r="A11" s="8">
        <v>700</v>
      </c>
      <c r="B11" s="13" t="s">
        <v>20</v>
      </c>
      <c r="C11" s="12">
        <f>'[1]نقل بري'!C11+[1]البادية!C11+'[1]بغداد العراق'!C11+'[1]نقل المنتجات'!C11</f>
        <v>29219161</v>
      </c>
      <c r="D11" s="8">
        <v>2700</v>
      </c>
      <c r="E11" s="13" t="s">
        <v>21</v>
      </c>
      <c r="F11" s="12">
        <f>'[1]نقل بري'!F11+[1]البادية!F11+'[1]بغداد العراق'!F11+'[1]نقل المنتجات'!F11</f>
        <v>3595257</v>
      </c>
    </row>
    <row r="12" spans="1:6" ht="18" customHeight="1">
      <c r="A12" s="8">
        <v>800</v>
      </c>
      <c r="B12" s="15" t="s">
        <v>22</v>
      </c>
      <c r="C12" s="12">
        <f>'[1]نقل بري'!C12+[1]البادية!C12+'[1]بغداد العراق'!C12+'[1]نقل المنتجات'!C12</f>
        <v>58404755</v>
      </c>
      <c r="D12" s="8">
        <v>2800</v>
      </c>
      <c r="E12" s="13" t="s">
        <v>23</v>
      </c>
      <c r="F12" s="12">
        <f>'[1]نقل بري'!F12+[1]البادية!F12+'[1]بغداد العراق'!F12+'[1]نقل المنتجات'!F12</f>
        <v>143339</v>
      </c>
    </row>
    <row r="13" spans="1:6" ht="18" customHeight="1">
      <c r="A13" s="8">
        <v>900</v>
      </c>
      <c r="B13" s="13" t="s">
        <v>24</v>
      </c>
      <c r="C13" s="12">
        <f>'[1]نقل بري'!C13+[1]البادية!C13+'[1]بغداد العراق'!C13+'[1]نقل المنتجات'!C13</f>
        <v>16252411</v>
      </c>
      <c r="D13" s="8">
        <v>2900</v>
      </c>
      <c r="E13" s="13" t="s">
        <v>25</v>
      </c>
      <c r="F13" s="12">
        <f>'[1]نقل بري'!F13+[1]البادية!F13+'[1]بغداد العراق'!F13+'[1]نقل المنتجات'!F13</f>
        <v>0</v>
      </c>
    </row>
    <row r="14" spans="1:6" ht="18" customHeight="1">
      <c r="A14" s="8">
        <v>1000</v>
      </c>
      <c r="B14" s="13" t="s">
        <v>26</v>
      </c>
      <c r="C14" s="12">
        <f>'[1]نقل بري'!C14+[1]البادية!C14+'[1]بغداد العراق'!C14+'[1]نقل المنتجات'!C14</f>
        <v>4135220</v>
      </c>
      <c r="D14" s="8">
        <v>3000</v>
      </c>
      <c r="E14" s="13" t="s">
        <v>27</v>
      </c>
      <c r="F14" s="12">
        <f>'[1]نقل بري'!F14+[1]البادية!F14+'[1]بغداد العراق'!F14+'[1]نقل المنتجات'!F14</f>
        <v>3451918</v>
      </c>
    </row>
    <row r="15" spans="1:6" ht="18" customHeight="1">
      <c r="A15" s="8">
        <v>1100</v>
      </c>
      <c r="B15" s="13" t="s">
        <v>28</v>
      </c>
      <c r="C15" s="12">
        <f>'[1]نقل بري'!C15+[1]البادية!C15+'[1]بغداد العراق'!C15+'[1]نقل المنتجات'!C15</f>
        <v>5922875</v>
      </c>
      <c r="D15" s="8">
        <v>3100</v>
      </c>
      <c r="E15" s="13" t="s">
        <v>29</v>
      </c>
      <c r="F15" s="12">
        <f>'[1]نقل بري'!F15+[1]البادية!F15+'[1]بغداد العراق'!F15+'[1]نقل المنتجات'!F15</f>
        <v>1818030</v>
      </c>
    </row>
    <row r="16" spans="1:6" ht="18" customHeight="1">
      <c r="A16" s="8">
        <v>1200</v>
      </c>
      <c r="B16" s="13" t="s">
        <v>30</v>
      </c>
      <c r="C16" s="12">
        <f>'[1]نقل بري'!C16+[1]البادية!C16+'[1]بغداد العراق'!C16+'[1]نقل المنتجات'!C16</f>
        <v>14464756</v>
      </c>
      <c r="D16" s="8">
        <v>3200</v>
      </c>
      <c r="E16" s="13" t="s">
        <v>31</v>
      </c>
      <c r="F16" s="12">
        <f>'[1]نقل بري'!F16+[1]البادية!F16+'[1]بغداد العراق'!F16+'[1]نقل المنتجات'!F16</f>
        <v>1633888</v>
      </c>
    </row>
    <row r="17" spans="1:14" ht="18" customHeight="1">
      <c r="A17" s="8">
        <v>1300</v>
      </c>
      <c r="B17" s="13" t="s">
        <v>32</v>
      </c>
      <c r="C17" s="12">
        <f>'[1]نقل بري'!C17+[1]البادية!C17+'[1]بغداد العراق'!C17+'[1]نقل المنتجات'!C17</f>
        <v>69851</v>
      </c>
      <c r="D17" s="8">
        <v>3300</v>
      </c>
      <c r="E17" s="13" t="s">
        <v>33</v>
      </c>
      <c r="F17" s="12">
        <f>'[1]نقل بري'!F17+[1]البادية!F17+'[1]بغداد العراق'!F17+'[1]نقل المنتجات'!F17</f>
        <v>-247872</v>
      </c>
    </row>
    <row r="18" spans="1:14" ht="18" customHeight="1">
      <c r="A18" s="8">
        <v>1310</v>
      </c>
      <c r="B18" s="13" t="s">
        <v>34</v>
      </c>
      <c r="C18" s="12">
        <f>'[1]نقل بري'!C18+[1]البادية!C18+'[1]بغداد العراق'!C18+'[1]نقل المنتجات'!C18</f>
        <v>69851</v>
      </c>
      <c r="D18" s="8">
        <v>3400</v>
      </c>
      <c r="E18" s="13" t="s">
        <v>35</v>
      </c>
      <c r="F18" s="12">
        <f>'[1]نقل بري'!F18+[1]البادية!F18+'[1]بغداد العراق'!F18+'[1]نقل المنتجات'!F18</f>
        <v>1386016</v>
      </c>
    </row>
    <row r="19" spans="1:14" ht="18" customHeight="1">
      <c r="A19" s="8">
        <v>1320</v>
      </c>
      <c r="B19" s="13" t="s">
        <v>36</v>
      </c>
      <c r="C19" s="12">
        <f>'[1]نقل بري'!C19+[1]البادية!C19+'[1]بغداد العراق'!C19+'[1]نقل المنتجات'!C19</f>
        <v>0</v>
      </c>
      <c r="D19" s="8">
        <v>3420</v>
      </c>
      <c r="E19" s="16" t="s">
        <v>37</v>
      </c>
      <c r="F19" s="12">
        <f>'[1]نقل بري'!F19+[1]البادية!F19+'[1]بغداد العراق'!F19+'[1]نقل المنتجات'!F19</f>
        <v>-670920</v>
      </c>
    </row>
    <row r="20" spans="1:14" ht="18" customHeight="1">
      <c r="A20" s="8">
        <v>1330</v>
      </c>
      <c r="B20" s="13" t="s">
        <v>38</v>
      </c>
      <c r="C20" s="12">
        <f>'[1]نقل بري'!C20+[1]البادية!C20+'[1]بغداد العراق'!C20+'[1]نقل المنتجات'!C20</f>
        <v>0</v>
      </c>
      <c r="D20" s="8">
        <v>3421</v>
      </c>
      <c r="E20" s="17" t="s">
        <v>39</v>
      </c>
      <c r="F20" s="12">
        <f>'[1]نقل بري'!F20+[1]البادية!F20+'[1]بغداد العراق'!F20+'[1]نقل المنتجات'!F20</f>
        <v>-670920</v>
      </c>
    </row>
    <row r="21" spans="1:14" ht="18" customHeight="1">
      <c r="A21" s="8">
        <v>1340</v>
      </c>
      <c r="B21" s="13" t="s">
        <v>40</v>
      </c>
      <c r="C21" s="12">
        <f>'[1]نقل بري'!C21+[1]البادية!C21+'[1]بغداد العراق'!C21+'[1]نقل المنتجات'!C21</f>
        <v>0</v>
      </c>
      <c r="D21" s="8">
        <v>3422</v>
      </c>
      <c r="E21" s="17" t="s">
        <v>41</v>
      </c>
      <c r="F21" s="12">
        <f>'[1]نقل بري'!F21+[1]البادية!F21+'[1]بغداد العراق'!F21+'[1]نقل المنتجات'!F21</f>
        <v>0</v>
      </c>
    </row>
    <row r="22" spans="1:14" ht="18" customHeight="1">
      <c r="A22" s="8">
        <v>1400</v>
      </c>
      <c r="B22" s="13" t="s">
        <v>42</v>
      </c>
      <c r="C22" s="12">
        <f>'[1]نقل بري'!C22+[1]البادية!C22+'[1]بغداد العراق'!C22+'[1]نقل المنتجات'!C22</f>
        <v>32923935</v>
      </c>
      <c r="D22" s="8">
        <v>3423</v>
      </c>
      <c r="E22" s="17" t="s">
        <v>43</v>
      </c>
      <c r="F22" s="12">
        <f>'[1]نقل بري'!F22+[1]البادية!F22+'[1]بغداد العراق'!F22+'[1]نقل المنتجات'!F22</f>
        <v>0</v>
      </c>
    </row>
    <row r="23" spans="1:14" ht="18" customHeight="1">
      <c r="A23" s="8">
        <v>1500</v>
      </c>
      <c r="B23" s="13" t="s">
        <v>44</v>
      </c>
      <c r="C23" s="12">
        <f>'[1]نقل بري'!C23+[1]البادية!C23+'[1]بغداد العراق'!C23+'[1]نقل المنتجات'!C23</f>
        <v>3527450</v>
      </c>
      <c r="D23" s="8">
        <v>3424</v>
      </c>
      <c r="E23" s="17" t="s">
        <v>45</v>
      </c>
      <c r="F23" s="12">
        <f>'[1]نقل بري'!F23+[1]البادية!F23+'[1]بغداد العراق'!F23+'[1]نقل المنتجات'!F23</f>
        <v>0</v>
      </c>
    </row>
    <row r="24" spans="1:14" ht="18" customHeight="1">
      <c r="A24" s="8">
        <v>1600</v>
      </c>
      <c r="B24" s="13" t="s">
        <v>46</v>
      </c>
      <c r="C24" s="12">
        <f>'[1]نقل بري'!C24+[1]البادية!C24+'[1]بغداد العراق'!C24+'[1]نقل المنتجات'!C24</f>
        <v>36521236</v>
      </c>
      <c r="D24" s="8">
        <v>3430</v>
      </c>
      <c r="E24" s="13" t="s">
        <v>47</v>
      </c>
      <c r="F24" s="12">
        <f>'[1]نقل بري'!F24+[1]البادية!F24+'[1]بغداد العراق'!F24+'[1]نقل المنتجات'!F24</f>
        <v>2158115</v>
      </c>
    </row>
    <row r="25" spans="1:14" ht="18" customHeight="1">
      <c r="A25" s="8">
        <v>1700</v>
      </c>
      <c r="B25" s="13" t="s">
        <v>48</v>
      </c>
      <c r="C25" s="12">
        <f>'[1]نقل بري'!C25+[1]البادية!C25+'[1]بغداد العراق'!C25+'[1]نقل المنتجات'!C25</f>
        <v>7302075</v>
      </c>
      <c r="D25" s="8">
        <v>3440</v>
      </c>
      <c r="E25" s="13" t="s">
        <v>49</v>
      </c>
      <c r="F25" s="12">
        <f>'[1]نقل بري'!F25+[1]البادية!F25+'[1]بغداد العراق'!F25+'[1]نقل المنتجات'!F25</f>
        <v>-1329</v>
      </c>
    </row>
    <row r="26" spans="1:14" ht="18" customHeight="1">
      <c r="A26" s="8">
        <v>1800</v>
      </c>
      <c r="B26" s="13" t="s">
        <v>50</v>
      </c>
      <c r="C26" s="12">
        <f>'[1]نقل بري'!C26+[1]البادية!C26+'[1]بغداد العراق'!C26+'[1]نقل المنتجات'!C26</f>
        <v>7418763</v>
      </c>
      <c r="D26" s="8">
        <v>3450</v>
      </c>
      <c r="E26" s="13" t="s">
        <v>51</v>
      </c>
      <c r="F26" s="12">
        <f>'[1]نقل بري'!F26+[1]البادية!F26+'[1]بغداد العراق'!F26+'[1]نقل المنتجات'!F26</f>
        <v>-99850</v>
      </c>
    </row>
    <row r="27" spans="1:14" ht="18" customHeight="1">
      <c r="A27" s="8">
        <v>1900</v>
      </c>
      <c r="B27" s="13" t="s">
        <v>52</v>
      </c>
      <c r="C27" s="12">
        <f>'[1]نقل بري'!C27+[1]البادية!C27+'[1]بغداد العراق'!C27+'[1]نقل المنتجات'!C27</f>
        <v>29185594</v>
      </c>
      <c r="D27" s="8">
        <v>3500</v>
      </c>
      <c r="E27" s="13" t="s">
        <v>53</v>
      </c>
      <c r="F27" s="12">
        <f>'[1]نقل بري'!F27+[1]البادية!F27+'[1]بغداد العراق'!F27+'[1]نقل المنتجات'!F27</f>
        <v>2158115</v>
      </c>
    </row>
    <row r="28" spans="1:14" ht="18" customHeight="1">
      <c r="A28" s="8">
        <v>2000</v>
      </c>
      <c r="B28" s="13" t="s">
        <v>54</v>
      </c>
      <c r="C28" s="12">
        <f>'[1]نقل بري'!C28+[1]البادية!C28+'[1]بغداد العراق'!C28+'[1]نقل المنتجات'!C28</f>
        <v>58404755</v>
      </c>
      <c r="D28" s="8">
        <v>3600</v>
      </c>
      <c r="E28" s="13" t="s">
        <v>55</v>
      </c>
      <c r="F28" s="12">
        <f>'[1]نقل بري'!F28+[1]البادية!F28+'[1]بغداد العراق'!F28+'[1]نقل المنتجات'!F28</f>
        <v>-524227</v>
      </c>
    </row>
    <row r="29" spans="1:14" ht="17.100000000000001" hidden="1" customHeight="1">
      <c r="B29" s="18"/>
      <c r="C29" s="18"/>
      <c r="D29" s="18"/>
      <c r="E29" s="18"/>
    </row>
    <row r="30" spans="1:14" ht="17.100000000000001" hidden="1" customHeight="1">
      <c r="A30" s="3" t="s">
        <v>56</v>
      </c>
      <c r="B30" s="3"/>
      <c r="C30" s="19">
        <f>C12-C28</f>
        <v>0</v>
      </c>
      <c r="D30" s="18"/>
      <c r="E30" s="18"/>
      <c r="G30" s="1" t="s">
        <v>57</v>
      </c>
      <c r="H30" s="1" t="s">
        <v>58</v>
      </c>
      <c r="I30" s="1" t="s">
        <v>59</v>
      </c>
      <c r="J30" s="1" t="s">
        <v>60</v>
      </c>
      <c r="K30" s="1" t="s">
        <v>61</v>
      </c>
      <c r="L30" s="1" t="s">
        <v>62</v>
      </c>
      <c r="M30" s="1" t="s">
        <v>63</v>
      </c>
      <c r="N30" s="1" t="s">
        <v>64</v>
      </c>
    </row>
    <row r="31" spans="1:14" ht="17.100000000000001" hidden="1" customHeight="1">
      <c r="A31" s="28" t="s">
        <v>92</v>
      </c>
      <c r="B31" s="28"/>
      <c r="C31" s="19"/>
      <c r="F31" s="1" t="s">
        <v>66</v>
      </c>
      <c r="G31" s="1" t="e">
        <f>'[1]نقل بري'!G31+#REF!+'[1]بغداد العراق'!G31+#REF!</f>
        <v>#REF!</v>
      </c>
      <c r="H31" s="1" t="e">
        <f>'[1]نقل بري'!H31+#REF!+'[1]بغداد العراق'!H31+#REF!</f>
        <v>#REF!</v>
      </c>
      <c r="I31" s="1" t="e">
        <f>'[1]نقل بري'!I31+#REF!+'[1]بغداد العراق'!I31+#REF!</f>
        <v>#REF!</v>
      </c>
      <c r="J31" s="1" t="e">
        <f>'[1]نقل بري'!J31+#REF!+'[1]بغداد العراق'!J31+#REF!</f>
        <v>#REF!</v>
      </c>
      <c r="K31" s="1" t="e">
        <f>'[1]نقل بري'!K31+#REF!+'[1]بغداد العراق'!K31+#REF!</f>
        <v>#REF!</v>
      </c>
      <c r="L31" s="1" t="e">
        <f>'[1]نقل بري'!L31+#REF!+'[1]بغداد العراق'!L31+#REF!</f>
        <v>#REF!</v>
      </c>
      <c r="M31" s="1" t="e">
        <f>'[1]نقل بري'!M31+#REF!+'[1]بغداد العراق'!M31+#REF!</f>
        <v>#REF!</v>
      </c>
      <c r="N31" s="1" t="e">
        <f>'[1]نقل بري'!N31+#REF!+'[1]بغداد العراق'!N31+#REF!</f>
        <v>#REF!</v>
      </c>
    </row>
    <row r="32" spans="1:14" ht="17.100000000000001" hidden="1" customHeight="1">
      <c r="A32" s="28" t="s">
        <v>93</v>
      </c>
      <c r="B32" s="28"/>
      <c r="C32" s="19"/>
      <c r="E32" s="1">
        <f>F26+F25+F24+F19</f>
        <v>1386016</v>
      </c>
      <c r="F32" s="1" t="s">
        <v>68</v>
      </c>
      <c r="H32" s="1" t="e">
        <f>'[1]نقل بري'!H32+#REF!+'[1]بغداد العراق'!H32+#REF!</f>
        <v>#REF!</v>
      </c>
      <c r="I32" s="1" t="e">
        <f>'[1]نقل بري'!I32+#REF!+'[1]بغداد العراق'!I32+#REF!</f>
        <v>#REF!</v>
      </c>
      <c r="J32" s="1" t="e">
        <f>'[1]نقل بري'!J32+#REF!+'[1]بغداد العراق'!J32+#REF!</f>
        <v>#REF!</v>
      </c>
      <c r="K32" s="1" t="e">
        <f>'[1]نقل بري'!K32+#REF!+'[1]بغداد العراق'!K32+#REF!</f>
        <v>#REF!</v>
      </c>
      <c r="L32" s="1" t="e">
        <f>'[1]نقل بري'!L32+#REF!+'[1]بغداد العراق'!L32+#REF!</f>
        <v>#REF!</v>
      </c>
      <c r="M32" s="1" t="e">
        <f>'[1]نقل بري'!M32+#REF!+'[1]بغداد العراق'!M32+#REF!</f>
        <v>#REF!</v>
      </c>
      <c r="N32" s="1" t="e">
        <f>'[1]نقل بري'!N32+#REF!+'[1]بغداد العراق'!N32+#REF!</f>
        <v>#REF!</v>
      </c>
    </row>
    <row r="33" spans="1:14" ht="17.100000000000001" hidden="1" customHeight="1">
      <c r="A33" s="28" t="s">
        <v>69</v>
      </c>
      <c r="B33" s="28"/>
      <c r="C33" s="19"/>
      <c r="F33" s="1" t="s">
        <v>70</v>
      </c>
      <c r="G33" s="1" t="e">
        <f>'[1]نقل بري'!G33+#REF!+'[1]بغداد العراق'!G33+#REF!</f>
        <v>#REF!</v>
      </c>
      <c r="H33" s="1" t="e">
        <f>'[1]نقل بري'!H33+#REF!+'[1]بغداد العراق'!H33+#REF!</f>
        <v>#REF!</v>
      </c>
      <c r="I33" s="1" t="e">
        <f>'[1]نقل بري'!I33+#REF!+'[1]بغداد العراق'!I33+#REF!</f>
        <v>#REF!</v>
      </c>
      <c r="J33" s="1" t="e">
        <f>'[1]نقل بري'!J33+#REF!+'[1]بغداد العراق'!J33+#REF!</f>
        <v>#REF!</v>
      </c>
      <c r="K33" s="1" t="e">
        <f>'[1]نقل بري'!K33+#REF!+'[1]بغداد العراق'!K33+#REF!</f>
        <v>#REF!</v>
      </c>
      <c r="L33" s="1" t="e">
        <f>'[1]نقل بري'!L33+#REF!+'[1]بغداد العراق'!L33+#REF!</f>
        <v>#REF!</v>
      </c>
      <c r="M33" s="1" t="e">
        <f>'[1]نقل بري'!M33+#REF!+'[1]بغداد العراق'!M33+#REF!</f>
        <v>#REF!</v>
      </c>
      <c r="N33" s="1" t="e">
        <f>'[1]نقل بري'!N33+#REF!+'[1]بغداد العراق'!N33+#REF!</f>
        <v>#REF!</v>
      </c>
    </row>
    <row r="34" spans="1:14" ht="17.100000000000001" hidden="1" customHeight="1">
      <c r="A34" s="29" t="s">
        <v>71</v>
      </c>
      <c r="B34" s="29"/>
      <c r="C34" s="29"/>
      <c r="E34" s="1">
        <f>F18-E32</f>
        <v>0</v>
      </c>
    </row>
    <row r="35" spans="1:14" ht="17.100000000000001" hidden="1" customHeight="1">
      <c r="A35" s="20" t="s">
        <v>72</v>
      </c>
      <c r="B35" s="21" t="s">
        <v>73</v>
      </c>
      <c r="C35" s="21" t="s">
        <v>74</v>
      </c>
    </row>
    <row r="36" spans="1:14" ht="17.100000000000001" hidden="1" customHeight="1">
      <c r="A36" s="22" t="s">
        <v>75</v>
      </c>
      <c r="B36" s="23">
        <f>F9/F27</f>
        <v>2.2823005261536111</v>
      </c>
      <c r="C36" s="23"/>
    </row>
    <row r="37" spans="1:14" ht="17.100000000000001" hidden="1" customHeight="1">
      <c r="A37" s="22" t="s">
        <v>76</v>
      </c>
      <c r="B37" s="23">
        <f>F9/C13</f>
        <v>0.30306069665602231</v>
      </c>
      <c r="C37" s="23"/>
    </row>
    <row r="38" spans="1:14" ht="17.100000000000001" hidden="1" customHeight="1">
      <c r="A38" s="22" t="s">
        <v>77</v>
      </c>
      <c r="B38" s="23">
        <f>C24/C11</f>
        <v>1.2499070729648944</v>
      </c>
      <c r="C38" s="23"/>
    </row>
    <row r="39" spans="1:14" ht="17.100000000000001" hidden="1" customHeight="1">
      <c r="A39" s="22" t="s">
        <v>78</v>
      </c>
      <c r="B39" s="23">
        <f>C23/C11</f>
        <v>0.12072386335802045</v>
      </c>
      <c r="C39" s="23"/>
    </row>
    <row r="40" spans="1:14" ht="17.100000000000001" hidden="1" customHeight="1">
      <c r="A40" s="22" t="s">
        <v>79</v>
      </c>
      <c r="B40" s="23"/>
      <c r="C40" s="23">
        <f>C19/C25*100</f>
        <v>0</v>
      </c>
    </row>
    <row r="41" spans="1:14" ht="17.100000000000001" hidden="1" customHeight="1">
      <c r="A41" s="22" t="s">
        <v>80</v>
      </c>
      <c r="B41" s="23"/>
      <c r="C41" s="23">
        <f>F19/C27*100</f>
        <v>-2.2988053626731051</v>
      </c>
    </row>
    <row r="42" spans="1:14" ht="17.100000000000001" hidden="1" customHeight="1">
      <c r="A42" s="22" t="s">
        <v>81</v>
      </c>
      <c r="B42" s="23"/>
      <c r="C42" s="23">
        <f>C9/C28*100</f>
        <v>0</v>
      </c>
    </row>
    <row r="43" spans="1:14" ht="17.100000000000001" hidden="1" customHeight="1">
      <c r="A43" s="22" t="s">
        <v>82</v>
      </c>
      <c r="B43" s="23">
        <f>C10/F14</f>
        <v>8.4548920339359164</v>
      </c>
      <c r="C43" s="23"/>
    </row>
    <row r="44" spans="1:14" ht="17.100000000000001" hidden="1" customHeight="1">
      <c r="A44" s="22" t="s">
        <v>83</v>
      </c>
      <c r="B44" s="23">
        <f>F19/F16</f>
        <v>-0.41062790105564151</v>
      </c>
      <c r="C44" s="23"/>
    </row>
    <row r="45" spans="1:14" ht="17.100000000000001" hidden="1" customHeight="1">
      <c r="A45" s="22" t="s">
        <v>84</v>
      </c>
      <c r="B45" s="23"/>
      <c r="C45" s="23">
        <f>C7/C28*100</f>
        <v>43.110173135731841</v>
      </c>
    </row>
    <row r="46" spans="1:14" ht="17.100000000000001" hidden="1" customHeight="1">
      <c r="A46" s="22" t="s">
        <v>85</v>
      </c>
      <c r="B46" s="23">
        <f>F19/C5</f>
        <v>-3.1797156398104265E-2</v>
      </c>
      <c r="C46" s="23"/>
    </row>
    <row r="47" spans="1:14" ht="17.100000000000001" hidden="1" customHeight="1">
      <c r="A47" s="1" t="s">
        <v>86</v>
      </c>
      <c r="B47" s="1">
        <f>F6/C17</f>
        <v>30.861404990622898</v>
      </c>
    </row>
    <row r="48" spans="1:14" ht="17.100000000000001" hidden="1" customHeight="1"/>
    <row r="49" ht="17.100000000000001" hidden="1" customHeight="1"/>
    <row r="50" ht="17.100000000000001" hidden="1" customHeight="1"/>
    <row r="51" ht="17.100000000000001" hidden="1" customHeight="1"/>
    <row r="52" ht="17.100000000000001" hidden="1" customHeight="1"/>
    <row r="53" ht="17.100000000000001" hidden="1" customHeight="1"/>
    <row r="54" ht="17.100000000000001" hidden="1" customHeight="1"/>
    <row r="55" ht="17.100000000000001" hidden="1" customHeight="1"/>
    <row r="56" ht="17.100000000000001" hidden="1" customHeight="1"/>
  </sheetData>
  <mergeCells count="6">
    <mergeCell ref="A34:C34"/>
    <mergeCell ref="A1:F1"/>
    <mergeCell ref="A2:B2"/>
    <mergeCell ref="A31:B31"/>
    <mergeCell ref="A32:B32"/>
    <mergeCell ref="A33:B33"/>
  </mergeCells>
  <printOptions horizontalCentered="1" verticalCentered="1"/>
  <pageMargins left="1" right="1.1499999999999999" top="0.7" bottom="0.7" header="0.75" footer="0.35"/>
  <pageSetup paperSize="9" scale="89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صناعي</vt:lpstr>
      <vt:lpstr>تجاري</vt:lpstr>
      <vt:lpstr>نقل</vt:lpstr>
      <vt:lpstr>تجاري!Print_Area</vt:lpstr>
      <vt:lpstr>نقل!Print_Area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2018-09-18T10:07:07Z</cp:lastPrinted>
  <dcterms:created xsi:type="dcterms:W3CDTF">2018-09-18T08:35:42Z</dcterms:created>
  <dcterms:modified xsi:type="dcterms:W3CDTF">2018-09-18T10:09:47Z</dcterms:modified>
</cp:coreProperties>
</file>